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4"/>
  </bookViews>
  <sheets>
    <sheet name="汇总表" sheetId="14" r:id="rId1"/>
    <sheet name="进度台账" sheetId="6" r:id="rId2"/>
    <sheet name="附件2" sheetId="4" r:id="rId3"/>
    <sheet name="附件3" sheetId="5" r:id="rId4"/>
    <sheet name="和田市" sheetId="1" r:id="rId5"/>
  </sheets>
  <externalReferences>
    <externalReference r:id="rId6"/>
  </externalReferences>
  <definedNames>
    <definedName name="_xlnm._FilterDatabase" localSheetId="4" hidden="1">和田市!$N$9:$O$146</definedName>
    <definedName name="_xlnm._FilterDatabase" localSheetId="1" hidden="1">进度台账!$A$5:$S$413</definedName>
    <definedName name="_xlnm.Print_Titles" localSheetId="4">和田市!$4:$5</definedName>
    <definedName name="_xlnm.Print_Titles" localSheetId="3">附件3!$3:$4</definedName>
  </definedNames>
  <calcPr calcId="144525"/>
</workbook>
</file>

<file path=xl/sharedStrings.xml><?xml version="1.0" encoding="utf-8"?>
<sst xmlns="http://schemas.openxmlformats.org/spreadsheetml/2006/main" count="3985" uniqueCount="586">
  <si>
    <t>附件2：</t>
  </si>
  <si>
    <t>2019年贫困县统筹整合涉农资金统计表</t>
  </si>
  <si>
    <t>序号</t>
  </si>
  <si>
    <t>县市</t>
  </si>
  <si>
    <t>下达资金总计</t>
  </si>
  <si>
    <t>报备数总计</t>
  </si>
  <si>
    <t>中央层面</t>
  </si>
  <si>
    <t>自治区层面</t>
  </si>
  <si>
    <t>其他资金</t>
  </si>
  <si>
    <t>中央下达资金</t>
  </si>
  <si>
    <t>自治区下达资金</t>
  </si>
  <si>
    <t>补充下达2018年中央农村环境连片整治示范资金</t>
  </si>
  <si>
    <t>地区资金</t>
  </si>
  <si>
    <t>县级资金</t>
  </si>
  <si>
    <t>下拨资金</t>
  </si>
  <si>
    <t>报备数</t>
  </si>
  <si>
    <t>下达资金</t>
  </si>
  <si>
    <t>和田市</t>
  </si>
  <si>
    <t>2019年涉农资金统筹整合进度情况台账</t>
  </si>
  <si>
    <t>财政资金名称</t>
  </si>
  <si>
    <t>中央下达统筹整合范围资金</t>
  </si>
  <si>
    <t>自治区下达资金文号</t>
  </si>
  <si>
    <t>地州市下达县市资金文号</t>
  </si>
  <si>
    <t>地州市名称</t>
  </si>
  <si>
    <t>32个试点贫困县名称</t>
  </si>
  <si>
    <t>分配给贫困县资金规模</t>
  </si>
  <si>
    <t>资金类型</t>
  </si>
  <si>
    <t>贫困县计划整合资金额年初数</t>
  </si>
  <si>
    <t>贫困县计划整合资金额调整数</t>
  </si>
  <si>
    <t>已整合资金额</t>
  </si>
  <si>
    <t>已完成资金支出额</t>
  </si>
  <si>
    <t>整合后资金实际投向</t>
  </si>
  <si>
    <t>备注</t>
  </si>
  <si>
    <t>文号</t>
  </si>
  <si>
    <t>总规模</t>
  </si>
  <si>
    <t>其中：纳入整合范围资金规模</t>
  </si>
  <si>
    <t>农业生产发展</t>
  </si>
  <si>
    <t>农村基础设施建设</t>
  </si>
  <si>
    <t>其他（请注明）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</si>
  <si>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</si>
  <si>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</si>
  <si>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</si>
  <si>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</si>
  <si>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</si>
  <si>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</si>
  <si>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</si>
  <si>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</si>
  <si>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</si>
  <si>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</si>
  <si>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</si>
  <si>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</si>
  <si>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</t>
  </si>
  <si>
    <t>M</t>
  </si>
  <si>
    <t>N</t>
  </si>
  <si>
    <t>O</t>
  </si>
  <si>
    <t>P</t>
  </si>
  <si>
    <t>Q</t>
  </si>
  <si>
    <t>R</t>
  </si>
  <si>
    <t>第10项</t>
  </si>
  <si>
    <t>农村危房改造补助资金</t>
  </si>
  <si>
    <t>财社【2019】19号</t>
  </si>
  <si>
    <t>新材社【2019】19号</t>
  </si>
  <si>
    <t>和地财社[2019]41号</t>
  </si>
  <si>
    <t>和田地区</t>
  </si>
  <si>
    <t>策勒县</t>
  </si>
  <si>
    <t>中央</t>
  </si>
  <si>
    <t>财社【2019】44号</t>
  </si>
  <si>
    <t>新材社【2019】64号</t>
  </si>
  <si>
    <t>和地财社[2019]73号</t>
  </si>
  <si>
    <t>第12项</t>
  </si>
  <si>
    <t>产粮大县奖励资金</t>
  </si>
  <si>
    <t>财建【2018】600号</t>
  </si>
  <si>
    <t>新财建【2018】445号</t>
  </si>
  <si>
    <t>和地财建[2018]148号</t>
  </si>
  <si>
    <t>财建【2019】177号</t>
  </si>
  <si>
    <t>新财建【2019】117号</t>
  </si>
  <si>
    <t>和地财建[2018]107号</t>
  </si>
  <si>
    <t>第13项</t>
  </si>
  <si>
    <t>生猪（牛羊）调出大县奖励资金（省级统筹部分）</t>
  </si>
  <si>
    <t>财建【2019】171号</t>
  </si>
  <si>
    <t>新财建【2019】96号</t>
  </si>
  <si>
    <t>和地财建[2019]98号</t>
  </si>
  <si>
    <t>第14项</t>
  </si>
  <si>
    <t>农业资源及生态保护补助资金（对农民的直接补贴除外）</t>
  </si>
  <si>
    <t>财农[2018]125号</t>
  </si>
  <si>
    <t>新财农【2018】145号</t>
  </si>
  <si>
    <t>和地财农[2018]112号</t>
  </si>
  <si>
    <t>财农[2019]28号</t>
  </si>
  <si>
    <t>新财农【2019】51号</t>
  </si>
  <si>
    <t>和地财农[2019]49号</t>
  </si>
  <si>
    <t>第16项</t>
  </si>
  <si>
    <t>旅游发展基金</t>
  </si>
  <si>
    <t>财文【2018】129号</t>
  </si>
  <si>
    <t>新财行【2019】72号</t>
  </si>
  <si>
    <t>和地财行[2019]51号</t>
  </si>
  <si>
    <t>财教【2019】18号</t>
  </si>
  <si>
    <t>新财教【2019】133号</t>
  </si>
  <si>
    <t>和地财教[2019]78号</t>
  </si>
  <si>
    <t>第17项1</t>
  </si>
  <si>
    <t>农村扶贫公路中央基建投资</t>
  </si>
  <si>
    <t>财建【2019】238号</t>
  </si>
  <si>
    <t>新财建【2019】174号</t>
  </si>
  <si>
    <t>和地财建[2019]162号</t>
  </si>
  <si>
    <t>第17项11</t>
  </si>
  <si>
    <t>现代农业支撑体系专项中央基建投资</t>
  </si>
  <si>
    <t>财建【2019】301号</t>
  </si>
  <si>
    <t>新财建【2019】229号</t>
  </si>
  <si>
    <t>和地财建[2019]150号</t>
  </si>
  <si>
    <t>第17项15</t>
  </si>
  <si>
    <t>退牧还草中央基建投资</t>
  </si>
  <si>
    <t>财建【2019】248号</t>
  </si>
  <si>
    <t>新财建【2019】172号</t>
  </si>
  <si>
    <t>和地财建[2019]132号</t>
  </si>
  <si>
    <t>第17项4</t>
  </si>
  <si>
    <t>以工代赈示范工程中央基建投资</t>
  </si>
  <si>
    <t>财农【2019】242号</t>
  </si>
  <si>
    <t>新财建【2019】144号</t>
  </si>
  <si>
    <t>和地财建[2019]123号</t>
  </si>
  <si>
    <t>第17项5</t>
  </si>
  <si>
    <t>农村饮水安全巩固提升工程中央基建投资</t>
  </si>
  <si>
    <t>财建【2019】163号</t>
  </si>
  <si>
    <t>新财建【2019】109号</t>
  </si>
  <si>
    <t>和地财建[2019]104号</t>
  </si>
  <si>
    <t>财建【2019】300号</t>
  </si>
  <si>
    <t>新财建【2019】192号</t>
  </si>
  <si>
    <t>和地财建[2019]137号</t>
  </si>
  <si>
    <t>第17项7</t>
  </si>
  <si>
    <t>农业可持续发展专项（畜禽粪污资源化利用整县推进项目）中央基建投资</t>
  </si>
  <si>
    <t>财建【2019】295号</t>
  </si>
  <si>
    <t>新财建【2019】231号</t>
  </si>
  <si>
    <t>和地财建[2019]151号</t>
  </si>
  <si>
    <t>第1项</t>
  </si>
  <si>
    <t>中央财政专项扶贫资金</t>
  </si>
  <si>
    <t>财农【2018】124号</t>
  </si>
  <si>
    <t>新财扶【2018】58号</t>
  </si>
  <si>
    <t>和地财农[2018]104号</t>
  </si>
  <si>
    <t>财农【2019】37号</t>
  </si>
  <si>
    <t>新财扶【2019】19号</t>
  </si>
  <si>
    <t>和地财扶[2019]1号</t>
  </si>
  <si>
    <t>第2项</t>
  </si>
  <si>
    <t>水利发展资金</t>
  </si>
  <si>
    <t>财农[2018]122号</t>
  </si>
  <si>
    <t>新财农【2018】142号</t>
  </si>
  <si>
    <t>和地财农[2018]110号</t>
  </si>
  <si>
    <t>财农【2019】22号</t>
  </si>
  <si>
    <t>新财农【2019】46号</t>
  </si>
  <si>
    <t>和地财农[2019]46号</t>
  </si>
  <si>
    <t>第3项</t>
  </si>
  <si>
    <t>农业生产发展资金</t>
  </si>
  <si>
    <t>财农[2019]27号</t>
  </si>
  <si>
    <t>新财农【2019】49号</t>
  </si>
  <si>
    <t>和地财农[2019]48号</t>
  </si>
  <si>
    <t>第4项</t>
  </si>
  <si>
    <t>林业改革发展资金</t>
  </si>
  <si>
    <t>财农[2018]131号</t>
  </si>
  <si>
    <t>新财农[2018]156号</t>
  </si>
  <si>
    <t>和地财农[2018]115号</t>
  </si>
  <si>
    <t>财农[2019]26号</t>
  </si>
  <si>
    <t>新财建[2019]121号</t>
  </si>
  <si>
    <t>和地财建[2019]114号</t>
  </si>
  <si>
    <t>第5项</t>
  </si>
  <si>
    <t>农田建设补助资金</t>
  </si>
  <si>
    <t>财农【2019】30号</t>
  </si>
  <si>
    <t>新财农【2019】54号</t>
  </si>
  <si>
    <t>和地财农[2019]58号</t>
  </si>
  <si>
    <t>第6项</t>
  </si>
  <si>
    <t>农村综合改革转移支付</t>
  </si>
  <si>
    <t>财农【2019】45号</t>
  </si>
  <si>
    <t>新财综改【2019】6号</t>
  </si>
  <si>
    <t>和地财农[2019]50号</t>
  </si>
  <si>
    <t>新财综改【2019】7号</t>
  </si>
  <si>
    <t>和地财农[2019]51号</t>
  </si>
  <si>
    <t>新财综改【2019】8号</t>
  </si>
  <si>
    <t>和地财农[2019]52号</t>
  </si>
  <si>
    <t>第7项</t>
  </si>
  <si>
    <t>林业生态保护恢复资金（草原生态修复治理补助资金部分）</t>
  </si>
  <si>
    <t>财农【2019】24号</t>
  </si>
  <si>
    <t>新财建【2019】351号</t>
  </si>
  <si>
    <t>第8项</t>
  </si>
  <si>
    <t>农村环境整治资金</t>
  </si>
  <si>
    <t>财建【2019】303号</t>
  </si>
  <si>
    <t>新财建【2019】227号</t>
  </si>
  <si>
    <t>和地财建[2019]148号</t>
  </si>
  <si>
    <t>财资环【2019】9号</t>
  </si>
  <si>
    <t>新财建【2019】197号</t>
  </si>
  <si>
    <t>和地财建[2019]139号</t>
  </si>
  <si>
    <t>第9项</t>
  </si>
  <si>
    <t>车辆购置税收入补助地方用于一般公路建设项目资金（支持农村公路部分）</t>
  </si>
  <si>
    <t>财建【2018】596号</t>
  </si>
  <si>
    <t>新财建【2018】457号</t>
  </si>
  <si>
    <t>和地财建[2018]147号</t>
  </si>
  <si>
    <t>农村环境连片整治示范资金</t>
  </si>
  <si>
    <t>新财建【2019】85号</t>
  </si>
  <si>
    <t>和地财建[2019]94号</t>
  </si>
  <si>
    <t>自治区</t>
  </si>
  <si>
    <t>第11项</t>
  </si>
  <si>
    <t>彩票公益金（包括体育和福利彩票）</t>
  </si>
  <si>
    <t>新财综【2018】45号</t>
  </si>
  <si>
    <t>和地财综[2018]68号</t>
  </si>
  <si>
    <t>新财社【2018】296号</t>
  </si>
  <si>
    <t>和地财社[2019]25号</t>
  </si>
  <si>
    <t>新财教【2019】43号</t>
  </si>
  <si>
    <t>和地财教[2019]41号</t>
  </si>
  <si>
    <t>自治区安排基本建设投资用于“三农”部分</t>
  </si>
  <si>
    <t>新财建【2019】102号</t>
  </si>
  <si>
    <t>和地财建[2019]99号</t>
  </si>
  <si>
    <t>财政专项扶贫资金</t>
  </si>
  <si>
    <t>新财扶【2018】71号</t>
  </si>
  <si>
    <t>和地财农[2019]4号</t>
  </si>
  <si>
    <t>农田水利设施建设和水土保持补助资金</t>
  </si>
  <si>
    <t>新财农【2018】162号新财农【2019】45号</t>
  </si>
  <si>
    <t>和地财农[2019]1号、45号</t>
  </si>
  <si>
    <t>现代农业生产发展资金</t>
  </si>
  <si>
    <t>新财农【2018】162号、新财农【2019】45号</t>
  </si>
  <si>
    <t>新财农【2019】21号</t>
  </si>
  <si>
    <t>和地财农[2019]60号</t>
  </si>
  <si>
    <t>农业技术推广与服务补助资金</t>
  </si>
  <si>
    <t>新财农【2018】162号</t>
  </si>
  <si>
    <t>和地财农[2019]1号</t>
  </si>
  <si>
    <t>林业补助资金</t>
  </si>
  <si>
    <t>新财农【2019】45号</t>
  </si>
  <si>
    <t>和地财农[2019]45号</t>
  </si>
  <si>
    <t>农业综合开发补助资金</t>
  </si>
  <si>
    <t>新财综改【2018】32号、新财综改【2019】5号</t>
  </si>
  <si>
    <t>和地乡财[2019]2号</t>
  </si>
  <si>
    <t>新财综改【2018】33号、新财综改【2019】5号</t>
  </si>
  <si>
    <t>和地乡财[2019]6号</t>
  </si>
  <si>
    <t>新财综改【2018】34号、新财综改【2019】5号</t>
  </si>
  <si>
    <t>和地乡财[2019]4号</t>
  </si>
  <si>
    <t>新增建设用地土地有偿使用费安排的高标准基本农田建设资金</t>
  </si>
  <si>
    <t>新财建【2019】88号</t>
  </si>
  <si>
    <t>和地财建[2019]95号</t>
  </si>
  <si>
    <t>新财建【2019】69号</t>
  </si>
  <si>
    <t>和地财建[2019]92号</t>
  </si>
  <si>
    <t>和地财社〔2019〕41号</t>
  </si>
  <si>
    <t>和地财社
〔2019〕73号</t>
  </si>
  <si>
    <t>财农〔2018〕125号</t>
  </si>
  <si>
    <t>财农〔2019〕28号</t>
  </si>
  <si>
    <t>和地财教
〔2019〕78号</t>
  </si>
  <si>
    <t>和地财建
〔2019〕162号</t>
  </si>
  <si>
    <t>和地财建
〔2019〕150号</t>
  </si>
  <si>
    <t>和地财建
〔2019〕137号</t>
  </si>
  <si>
    <t>和地财建
〔2019〕151号</t>
  </si>
  <si>
    <t>财农〔2018〕122号</t>
  </si>
  <si>
    <t>财农〔2019〕27号</t>
  </si>
  <si>
    <t>财农〔2018〕131号</t>
  </si>
  <si>
    <t>新财农〔2018〕156号</t>
  </si>
  <si>
    <t>财农〔2019〕26号</t>
  </si>
  <si>
    <t>新财建〔2019〕121号</t>
  </si>
  <si>
    <t>和地财农
〔2019〕58号</t>
  </si>
  <si>
    <t>和地财建
〔2019〕148号</t>
  </si>
  <si>
    <t>和地财建
〔2019〕139号</t>
  </si>
  <si>
    <t>和地财社〔2019〕25号</t>
  </si>
  <si>
    <t>和地财农
〔2019〕60号</t>
  </si>
  <si>
    <t>和田县</t>
  </si>
  <si>
    <t>和地财建[2019]107号</t>
  </si>
  <si>
    <t>第17项8</t>
  </si>
  <si>
    <t>农业生产发展专项中央基建投资</t>
  </si>
  <si>
    <t>财建【2019】321号</t>
  </si>
  <si>
    <t>新财建【2019】196号</t>
  </si>
  <si>
    <t>和地财建[2019]138号</t>
  </si>
  <si>
    <t>和地财建[2019]177号</t>
  </si>
  <si>
    <t>安居房补助</t>
  </si>
  <si>
    <t>洛浦县</t>
  </si>
  <si>
    <t>和地财社
[2019]73号</t>
  </si>
  <si>
    <t>和地财建
[2019]137号</t>
  </si>
  <si>
    <t>民丰县</t>
  </si>
  <si>
    <t>墨玉县</t>
  </si>
  <si>
    <t>财农【2019】37号、财农【2019】37号</t>
  </si>
  <si>
    <t>新财扶【2019】24号</t>
  </si>
  <si>
    <t>和地财扶[2019]2号</t>
  </si>
  <si>
    <t>新财扶【2018】71号、新财扶【2019】24号</t>
  </si>
  <si>
    <t>皮山县</t>
  </si>
  <si>
    <t>于田县</t>
  </si>
  <si>
    <t>和地财行[2019]51号，和地财行[2019]207号</t>
  </si>
  <si>
    <t>新财建
〔2019〕169号</t>
  </si>
  <si>
    <t>和地财建
〔2019〕142号</t>
  </si>
  <si>
    <t>和地财建[2019]142号</t>
  </si>
  <si>
    <t>新财建
[2019]169号</t>
  </si>
  <si>
    <t>县级安排</t>
  </si>
  <si>
    <t>县级</t>
  </si>
  <si>
    <t>总计</t>
  </si>
  <si>
    <t>中央资金</t>
  </si>
  <si>
    <t>自治区资金</t>
  </si>
  <si>
    <t>跨类别资金</t>
  </si>
  <si>
    <t>跨类别比例</t>
  </si>
  <si>
    <t>小计</t>
  </si>
  <si>
    <t>车辆购置税收入补助地方（支持农村公路部分）</t>
  </si>
  <si>
    <t>中央基建投资用于“三农”建设部分</t>
  </si>
  <si>
    <t>自治区财政专项扶贫资金</t>
  </si>
  <si>
    <t>彩票公益金</t>
  </si>
  <si>
    <t>下达数</t>
  </si>
  <si>
    <t>附件3：</t>
  </si>
  <si>
    <t>2019年贫困县涉农资金统筹整合使用情况表</t>
  </si>
  <si>
    <t>实际整合规模</t>
  </si>
  <si>
    <t>人居环境整治</t>
  </si>
  <si>
    <t>其他</t>
  </si>
  <si>
    <t>项目个数</t>
  </si>
  <si>
    <t>资金规模</t>
  </si>
  <si>
    <t>附件1</t>
  </si>
  <si>
    <t>2019年和田市涉农资金统筹整合实施方案项目汇总表</t>
  </si>
  <si>
    <t>填报单位：和田市财政局、扶贫办</t>
  </si>
  <si>
    <t>填报人：</t>
  </si>
  <si>
    <t>联系电话：</t>
  </si>
  <si>
    <t>填报日期：2019-11-7</t>
  </si>
  <si>
    <t>项目序号</t>
  </si>
  <si>
    <t>项目名称</t>
  </si>
  <si>
    <t>实施地点</t>
  </si>
  <si>
    <t>计划完工月份</t>
  </si>
  <si>
    <t>责任单位</t>
  </si>
  <si>
    <t>建设任务</t>
  </si>
  <si>
    <t>项目类别</t>
  </si>
  <si>
    <t>受益贫困人口数（人）</t>
  </si>
  <si>
    <t>资金来源项目名称</t>
  </si>
  <si>
    <t>资金规模（万元）</t>
  </si>
  <si>
    <t>指标科目调整</t>
  </si>
  <si>
    <t>是否跨类别</t>
  </si>
  <si>
    <t>跨类别占比（%）</t>
  </si>
  <si>
    <t>计划完成支出时间</t>
  </si>
  <si>
    <t>实际支出金额</t>
  </si>
  <si>
    <t>地州</t>
  </si>
  <si>
    <t>原指标科目</t>
  </si>
  <si>
    <t>调整后指标科目</t>
  </si>
  <si>
    <t>合计</t>
  </si>
  <si>
    <t>和田市贫困户发展庭院经济建设项目（综合提升工程）</t>
  </si>
  <si>
    <t>五乡三镇102个村</t>
  </si>
  <si>
    <t>农业农村局、各乡镇</t>
  </si>
  <si>
    <t>为14053户建档立卡贫困户发展庭院经济，对贫困户清理出的土地有效利用进行奖补，鼓励贫困户利用庭院闲置的土地，按照“三区分离、1+N”的模式，坚持“因地制宜、一户一策、一村一品、适度规模、合理布局”的原则，着力推广，发展订单农业、形成小规模、大群体，小产品、大产业的庭院规模发展格局。主要对贫困户清理出来0.5-1.5分地以上有效土地，按照土地利用情况（院内无杂木、垃圾）每户给予奖励，0.5分地奖励1000元、1分地奖励2000元、1.5分地以上奖励3000元；完成一村一品庭院种植每户奖励500元（鸡心无核白、金丝南瓜、特色蔬菜等）；新建庭院小拱棚奖励1000元；按照每户完成情况进行奖补，每户累计不超过5000元的奖励。通过实施发展庭院经济，可有效改善贫困户居住环境，并可实现户均年增收不低于200元。其中：玉龙喀什镇995户、吉亚乡2956户、阿克恰勒乡727户、拉斯奎镇1571户、吐沙拉镇3524户、古江巴格乡1472户、肖尔巴格乡1557户、伊里其乡1251户。</t>
  </si>
  <si>
    <t>√</t>
  </si>
  <si>
    <t>中央财政专项扶贫资金-扶贫发展1</t>
  </si>
  <si>
    <t>否</t>
  </si>
  <si>
    <t>和田市古江巴格乡吐沙拉村菌种基地建设项目</t>
  </si>
  <si>
    <t>古江巴格乡</t>
  </si>
  <si>
    <t>农业农村局、古江巴格乡</t>
  </si>
  <si>
    <t>在吐沙拉村新建菌种基地1个，主要包括建设4座可移动膜结构日光温室大棚并配套相关附属设施，规格40米*9米。产权归村集体所有，由种植大户经营。每年按投入扶贫资金的8%获取收益，由村集体统一设定公益岗位，贫困户通过劳动获得工资性收益。可解决4名贫困户就业，带动3名贫困户受益。</t>
  </si>
  <si>
    <t>和田市已建保鲜库附属设施配套项目</t>
  </si>
  <si>
    <t>肖尔巴格乡、古江巴格乡、吐沙拉镇、玉龙喀什镇</t>
  </si>
  <si>
    <t>农业农村局、肖尔巴格乡、古江巴格乡、吐沙拉镇、玉龙喀什镇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</si>
  <si>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40座、吐沙拉镇20座、古江巴格乡15座、玉龙喀什镇15座。</t>
  </si>
  <si>
    <t>是</t>
  </si>
  <si>
    <t>和田市温室大棚修缮项目</t>
  </si>
  <si>
    <t>古江巴格乡、肖尔巴格乡、伊里其乡</t>
  </si>
  <si>
    <t>农业农村局、古江巴格乡、肖尔巴格乡、伊里其乡</t>
  </si>
  <si>
    <t>修缮温室大棚32座。主要包括更换钢架、棉被、卷帘机、棚膜、墙体维修等内容。通过修缮可提高大棚利用率，可带动27户贫困户增加蔬菜种植收入。其中：古江巴格乡特根拉村18座（60米*6.5米）、肖尔巴格乡阿依丁库勒村12座（60米*6米）、伊里其乡阿热坎特村2座（35米*7米）。</t>
  </si>
  <si>
    <t>自治区财政专项扶贫资金-扶贫发展1</t>
  </si>
  <si>
    <t>和田市拉斯奎镇阔什库勒村等4乡镇6村菜窖建设项目</t>
  </si>
  <si>
    <t>拉斯奎镇、肖尔巴格乡、吐沙拉镇、吉亚乡</t>
  </si>
  <si>
    <t>农业农村局、拉斯奎镇、肖尔巴格乡、吐沙拉镇、吉亚乡</t>
  </si>
  <si>
    <t xml:space="preserve">新建菜窖31座，规格12米*8米，墙体为圈梁砖混结构。产权归村集体所有，通过租赁的方式承租给大户经营，租金每座每年按5000元收取，由村集体统一设定公益岗位，贫困户通过劳动获得工资性收益，可直接带动11名贫困户受益及62户贫困户发展蔬菜种植。其中：肖尔巴格乡阿亚格阿曲村5座；拉斯奎镇阔什库勒村10座、墩阔恰村2座、阿热果勒村3座；吐沙拉镇斯亚村6座、吉亚乡玉叶村5座。  </t>
  </si>
  <si>
    <t>和田市肖尔巴格乡阿克兰干村花卉设施大棚建设项目</t>
  </si>
  <si>
    <t>肖尔巴格乡</t>
  </si>
  <si>
    <t>农业农村局、肖尔巴格乡</t>
  </si>
  <si>
    <t xml:space="preserve">肖尔巴格乡阿克兰干村新建花卉种植基地1座并配套相关附属施。主要包括新建600平米的热镀锌低碳钢材连栋温室大棚2座，600平方米的花卉种植大棚4座。产权归村集体，以租赁方式租赁给企业运营使用，每年按不低于投入扶贫资金的8%收益，由村集体统一设定公益岗位，贫困户通过劳动获得工资性收益。可解决40个就业岗位，其中解决32名贫困户就近就地就业；带动24名贫困户受益。
</t>
  </si>
  <si>
    <t>和田市古江巴格乡花卉设施大棚建设项目</t>
  </si>
  <si>
    <t>塔木巴格村新建花卉种植基地1座并配套相关附属设施。主要包括新建砖结构长55米、宽8.5米大棚4座并配套相关附属设施，产权归村集体所有。通过租赁的方式承租给本村种植大户使用；收益每年按不低于投入扶贫资金的8%收取，由村集体统一设定公益岗位，贫困户通过劳动获得工资性收益。解决8名贫困户就业；带动6名贫困户受益。</t>
  </si>
  <si>
    <t>和田市玉龙喀什镇阿勒提来村花卉设施大棚建设项目</t>
  </si>
  <si>
    <t>玉龙喀什镇</t>
  </si>
  <si>
    <t>农业农村局、玉龙喀什镇</t>
  </si>
  <si>
    <t>阿勒提来村新建花卉种植基地1座并配套相关附属设施。主要包括新建长60米、宽9.5米的柔性大棚4个并配套相关附属设施等，通过租赁的方式承租给本村种植大户使用。收益每年按不低于投入扶贫资金的8%收益，由村集体统一设定公益岗位，贫困户通过劳动获得工资性收益。解决4名贫困户就近就地就业；带动7名贫困户受益。</t>
  </si>
  <si>
    <t>和田市古江巴格乡菌种大棚建设项目</t>
  </si>
  <si>
    <t>吐沙拉村新建菌种大棚5座并配套相关附属设施，规格30米*9米。产权归村集体所有。通过租赁的方式承租给本村种植大户使用；收益每年按不低于投入扶贫资金的8%收益，由村集体统一设定公益岗位，贫困户通过劳动获得工资性收益。解决5名贫困户就近就地就业；带动3名贫困户受益。</t>
  </si>
  <si>
    <t>和田市吉亚乡特色经济作物种植项目</t>
  </si>
  <si>
    <t>吉亚乡</t>
  </si>
  <si>
    <t>农业农村局、吉亚乡</t>
  </si>
  <si>
    <t>种植100座大棚葡萄（金叶村70座、玉叶村30座），根据每座大棚实际投入，每座最高给予0.6万元奖补，主要包括购置葡萄苗、蔬菜苗及维修大棚。解决2016-2017年100户易地扶贫搬迁户后续产业发展。为实现第一年增收，每座大棚以套种西红柿、辣椒、茄子、南瓜等蔬菜，预计每座棚第一年可实现6000元收入。</t>
  </si>
  <si>
    <t>和田市吐沙拉镇冷库建设项目</t>
  </si>
  <si>
    <t>吐沙拉镇</t>
  </si>
  <si>
    <t>农业农村局、吐沙拉镇</t>
  </si>
  <si>
    <t>在斯亚村新建300吨冷库1座并配套附属设施，产权归村集体所有，项目建成后可带动斯亚村的蔬菜种植。租赁给企业使用，收益由村集体统一设定公益岗位，贫困户通过劳动获得工资性收益。可解决2名贫困户临时务工，带动6名贫困户受益；并且可带动斯亚村蔬菜种植产业发展。</t>
  </si>
  <si>
    <t>和田市玉龙喀什镇等5乡镇林果提质增效项目</t>
  </si>
  <si>
    <t>玉龙喀什镇、吉亚乡、阿克恰勒乡、吐沙拉镇、伊里其乡</t>
  </si>
  <si>
    <t>林业和草原局、玉龙喀什镇、吉亚乡、阿克恰勒乡、吐沙拉镇、伊里其乡</t>
  </si>
  <si>
    <t>林果提质增效12911.6亩，项目根据贫困户实际投入进行奖补，每亩最高给予400元奖补。主要包括核桃、红枣等果树修剪、病虫害防治、施肥等，通过实施提质增效每亩可实现年增收200元。其中：吉亚乡4248.7亩、伊里其乡833.4亩、吐沙拉镇4410.5亩、阿克恰勒1432.6亩、玉龙喀什镇1986.4亩。</t>
  </si>
  <si>
    <t>和田市阿克恰勒乡葡萄晾房建设项目</t>
  </si>
  <si>
    <t>阿克恰勒乡</t>
  </si>
  <si>
    <t>2019.05</t>
  </si>
  <si>
    <t>林业和草原局、阿克恰勒乡</t>
  </si>
  <si>
    <t>新建葡萄晾房10座，每座面积不低于20平米，产权归村集体所有，免费给贫困户使用，预计每座每年可提高葡萄附加收入1500元，带动34户贫困户增收。其中：其格勒克村5座，其拉力克村5座。</t>
  </si>
  <si>
    <t>和田市吉亚乡3村低产田桑树园改造项目</t>
  </si>
  <si>
    <t>2019.07</t>
  </si>
  <si>
    <t>林业和草原局、吉亚乡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</si>
  <si>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</si>
  <si>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和田市吉亚乡苏亚兰干村葡萄种植项目</t>
  </si>
  <si>
    <t>在苏亚兰干村集中连片种植葡萄60亩，每亩最高给予0.48万元奖补，主要包括搭建标准统一的葡萄架、购置品种一样的种苗。项目根据贫困户种植情况给予奖补，为实现第一年产生收入计划套种其他作物。每亩第一年可实现0.015万元左右收入，第二年可实现0.035万元以上的收入。</t>
  </si>
  <si>
    <t>和田市阿克恰勒乡阿曲村葡萄种植项目</t>
  </si>
  <si>
    <t>在阿曲村集中连片种植葡萄20亩，每亩最高给予0.5万元奖补，主要包括搭建标准统一的葡萄架、购置品种一样的种苗。项目根据贫困户种植情况给予奖补，为实现第一年产生收入计划套种其他作物。每亩第一年可实现0.015万元左右收入，第二年可实现0.03万元以上的收入。</t>
  </si>
  <si>
    <t>和田市吐沙拉镇加木达村葡萄种植项目</t>
  </si>
  <si>
    <t>林业和草原局、吐沙拉镇</t>
  </si>
  <si>
    <t>在加木达村集中连片种植葡萄100亩，每亩最高给予0.472万元奖补，主要包括搭建标准统一的葡萄架、购置品种一样的种苗。项目根据贫困户种植情况给予奖补，为实现第一年产生收入计划套种其他作物。每亩第一年可实现0.015万元左右收入，第二年可实现0.04万元以上的收入。</t>
  </si>
  <si>
    <t xml:space="preserve">和田市古江巴格乡赛克散村葡萄种植项目
</t>
  </si>
  <si>
    <t>林业和草原局、古江巴格乡</t>
  </si>
  <si>
    <t>在赛克散村集中连片种植葡萄50亩，每亩最高给予0.47万元奖补，主要包括搭建标准统一的葡萄架、购置品种一样的种苗。项目根据贫困户种植情况给予奖补，为实现第一年产生收入计划套种其他作物。每亩第一年可实现0.015万元左右收入，第二年可实现0.032万元以上的收入。</t>
  </si>
  <si>
    <t>和田市玉龙喀什镇克热克艾日克村樱桃种植项目</t>
  </si>
  <si>
    <t>林业和草原局、玉龙喀什镇</t>
  </si>
  <si>
    <t>在克热克艾日克村集中连片种植特色林果樱桃100亩，每亩最高给予0.3万元奖补，主要包括购置种苗（品种为拉宾斯、美早10成熟、萨米特、大红灯）。项目根据贫困户种植情况给予奖补，为实现第一年产生收入计划套种其他作物。每亩第一年可实现0.015万元左右收入，第二年可实现0.03万元以上的收入。</t>
  </si>
  <si>
    <t>和田市贫困户兔笼购置项目（一期）</t>
  </si>
  <si>
    <t>阿克恰勒乡、肖尔巴格乡、吉亚乡、拉斯奎镇、伊里其乡、吐沙拉乡、玉龙喀什镇</t>
  </si>
  <si>
    <t>对358户贫困户购置的3232组兔笼给予奖补，每组奖补450元。其中：阿克恰勒乡532组、肖尔巴格乡2123组、吉亚乡83组、拉斯奎镇54组、伊里其乡247组、吐沙拉乡59组、玉龙喀什镇134组。通过项目的实施可促进贫困户发展兔子养殖产业增加收入。</t>
  </si>
  <si>
    <t>中央财政专项扶贫资金-扶贫发展2</t>
  </si>
  <si>
    <t>和田市贫困户鹅舍建设项目</t>
  </si>
  <si>
    <t>五乡三镇</t>
  </si>
  <si>
    <t>新建鹅舍1512座，每座面积不低于20平方米，每座最高给予1000元的奖补，通过建设鹅舍，可促进贫困户通过发展鹅养殖实现庭院增收。其中：古江巴格乡44座、伊里其乡715座、玉龙喀什镇173座、肖尔巴格乡58座、阿克恰勒乡151座、吐沙拉镇50座、吉亚乡271座、拉斯奎镇50座。（其中：中央扶贫发展资金一期52.5万元，中央扶贫发展资金资金二期安排98.7万元）</t>
  </si>
  <si>
    <t>和田市阿克恰勒乡畜牧机械购置项目</t>
  </si>
  <si>
    <t>农业农村局、阿克恰勒乡</t>
  </si>
  <si>
    <t>阿克恰勒乡肖尔巴格村购置286马力自走式青饲料收获机1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2000亩，150户受益，其中贫困户120户。贫困户使用费按低于一般户20%收取。</t>
  </si>
  <si>
    <t>和田市畜牧良种繁育建设项目</t>
  </si>
  <si>
    <t>2019.06</t>
  </si>
  <si>
    <t>农业农村局</t>
  </si>
  <si>
    <t>为五乡三镇购置牲畜品种改良、冻精、配套相关设备，推进和田市动物良种繁育体系建设。产权归村集体所有，由合作社经营管理，乡镇畜牧兽医站指导服务，向农户免费提供技术服务。对2019年贫困户通过品种改良繁育的牲畜进行奖补（每繁育一只羊羔奖补200元，繁育一头牛犊奖补500元）。通过实施动物良种繁育体系建设，可推动畜牧业的持续发展。</t>
  </si>
  <si>
    <t>和田市阿克恰勒乡8村购置种兔项目</t>
  </si>
  <si>
    <t>购置1094组种兔，每组1只公兔+4只母兔，每组需0.21万元，共需资金229.74万元。项目采取托养的方式托养给企业，收益每年按不低于投入扶贫资金的10%分红。可带动366户贫困户受益。</t>
  </si>
  <si>
    <t>和田市扶贫羊托养项目</t>
  </si>
  <si>
    <t>古江巴格乡、玉龙喀什镇、吉亚乡、肖尔巴格乡、阿克恰勒乡、伊里其乡</t>
  </si>
  <si>
    <t>农业农村局、古江巴格乡、玉龙喀什镇、吉亚乡、肖尔巴格乡、阿克恰勒乡、伊里其乡</t>
  </si>
  <si>
    <t>购羊10492只，单体重30公斤以上，畜龄1-2岁。其中：古江巴格乡1078只、玉龙喀什镇1177只、吉亚乡6352只、肖尔巴格乡490只、阿克恰勒乡500只、伊里其乡895只。贫困户以实物托养给实力强、有养殖经验的公司或者合作社，合同期内每年按实物投入资金的10%进行分红；可带动1268户贫困户受益。合同期满后采取续签合同或以同等标准返还实物给贫困户。在托养期内托养企业需向贫困户提供不低于20个就业岗位。</t>
  </si>
  <si>
    <t>和田市牲畜养殖（吉亚乡购羊）项目</t>
  </si>
  <si>
    <t>库塔孜买里村购羊641只，单体重30公斤以上，畜龄1-2岁。贫困户以实物托养给实力强、有养殖经验的公司或者合作社，合同期内每年按实物投入资金的8%进行分红；可带动32户贫困户受益。合同期满后采取续签合同或以同等标准返还实物给贫困户。</t>
  </si>
  <si>
    <t>中央财政专项扶贫资金-少数民族发展1</t>
  </si>
  <si>
    <t>和田市扶贫牛托养项目</t>
  </si>
  <si>
    <t>古江巴格乡、玉龙喀什镇、吐沙拉镇、肖尔巴格乡、阿克恰勒乡、伊里其乡</t>
  </si>
  <si>
    <t>农业农村局、古江巴格乡、玉龙喀什镇、吐沙拉镇、肖尔巴格乡、阿克恰勒乡、伊里其乡</t>
  </si>
  <si>
    <t xml:space="preserve">购牛933头，单体重350公斤及以上，畜龄2-4岁。其中：古江巴格乡72头、玉龙喀什镇321头、吐沙拉镇197头、阿克恰勒乡178头、伊里其乡116头、肖尔巴格乡49头。贫困户以实物托养给实力强、有养殖经验的公司或者合作社，合同期内每年按实物投入资金的8%进行分红；可带动769户贫困户受益；合同期满后采取续签合同或以同等标准返还实物给贫困户。
</t>
  </si>
  <si>
    <t>和田市牲畜养殖（吐沙拉镇购牛）项目</t>
  </si>
  <si>
    <t>玛加村购牛33头，单体重300公斤以上，畜龄2-4岁。贫困户以实物托养给实力强、有养殖经验的公司或者合作社，合同期内每年按实物投入资金的8%进行分红；可带动33户贫困户受益；合同期满后采取续签合同或以同等标准返还实物给贫困户。</t>
  </si>
  <si>
    <t>和田市吉亚乡扶贫羊托养项目</t>
  </si>
  <si>
    <t>和田市吉亚乡购羊12288只，单体重30公斤以上，畜龄1-2岁。贫困户以实物托养给实力强、有养殖经验的公司或者合作社，合同期内每年按实物投入资金的8%进行分红；可带动737户贫困户受益；合同期满后采取续签合同或以同等标准返还实物给贫困户。在托养期内托养企业需向贫困户提供不低于30个就业岗位。</t>
  </si>
  <si>
    <t>和田市扶贫鸽养殖项目</t>
  </si>
  <si>
    <t>玉龙喀什镇、吉亚乡、阿克恰勒乡、伊里其乡</t>
  </si>
  <si>
    <t>农业农村局、玉龙喀什镇、吉亚乡、阿克恰勒乡、伊里其乡</t>
  </si>
  <si>
    <t>购鸽子6380羽，每只补助20元，投入资金12.76万元。其中：玉龙喀什镇3480羽、吉亚乡2100羽、阿克恰勒乡300羽、伊里其乡500羽。</t>
  </si>
  <si>
    <t>和田市玉龙喀什镇扶贫鸡养殖项目</t>
  </si>
  <si>
    <t xml:space="preserve">玉龙喀什镇阿勒提来村购置30日龄的脱温鸡苗10000只，托养给合作社，托养三年，每只每年按2元分红。合同期满后以同等标准返还实物给贫困户。
</t>
  </si>
  <si>
    <t>和田市吐沙拉镇、吉亚乡扶贫鸡养殖项目</t>
  </si>
  <si>
    <t>吐沙拉镇、吉亚乡</t>
  </si>
  <si>
    <t>农业农村局、吐沙拉镇、吉亚乡</t>
  </si>
  <si>
    <t>购置30日龄的脱温鸡苗14000只。其中：1、吐沙拉镇9000只（加木达村3000只、吐居克村2000只、阔克拱拜孜4000只）由本地合作社托养。2、吉亚乡克尔帕买里村5000只。</t>
  </si>
  <si>
    <t>和田市林下养殖项目</t>
  </si>
  <si>
    <t>阿克其格村利用50亩林果园进行林下养鸡，需资金35万元，主要包括对50亩林果园安装铁丝围栏及购置相关养殖设备。由合作社运营，按照投入扶贫资金的8%收取；收益由村集体统一设定公益岗位，贫困户通过劳动获得工资性收益。可解决5名贫困户就业，带动2名贫困户受益。</t>
  </si>
  <si>
    <t>和田市伊里其乡、古江巴格乡、肖尔巴格乡贫困村养兔棚舍建设项目</t>
  </si>
  <si>
    <t>农业农村局、伊里其乡、古江巴格乡、肖尔巴格乡、</t>
  </si>
  <si>
    <t>在吉亚乡苏亚兰干村集中新建兔子养殖棚舍7座（年出栏26.25万只兔子），并配套相关设施，每座726平方米；需资金1400万元，产权归村集体。项目采取与新疆昆仑绿源有限公司合作，收益每年按照不低于投入扶贫资金的8%收取，由村集体统一设定公益岗位，贫困户通过劳动获得工资性收益。可解决20名贫困户就业，带动84户贫困户受益。其中：伊里其乡依盖尔其村2座、亚甫拉克村1座；古江巴格乡曲吉来村1座、赛克散村1座、恰开什村1座；肖尔巴格阿克塔什村1座。</t>
  </si>
  <si>
    <t>和田市玉龙喀什镇、肖尔巴格乡贫困村养兔棚舍建设项目</t>
  </si>
  <si>
    <t>农业农村局、玉龙喀什镇、肖尔巴格乡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</si>
  <si>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20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</si>
  <si>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和田市吉亚乡特色种植及配套设施建设项目</t>
  </si>
  <si>
    <t>2019.04</t>
  </si>
  <si>
    <t>水利局、吉亚乡</t>
  </si>
  <si>
    <t>平整土地及铺设滴管2234.5亩，主要解决2016-2017年204户易地扶贫搬迁户及其他75贫困户产业发展；通过实施滴灌项目预计可实现每亩每年增收200元。其中：吉亚乡金叶村1130亩、玉叶村1104.5亩。</t>
  </si>
  <si>
    <t xml:space="preserve">和田市阿克恰勒乡等2乡镇水产养殖项目 </t>
  </si>
  <si>
    <t>阿克恰勒乡、伊里其乡</t>
  </si>
  <si>
    <t>水利局、阿克恰勒乡、伊里其乡</t>
  </si>
  <si>
    <t>改建2个水产养殖合作社，主要包括池塘清淤、维修等，项目建成后产权归村集体，租赁给大户经营，收益每年按照不低于投入扶贫资金的8%收取，由村集体统一设定公益岗位，贫困户通过劳动获得工资性收益。解决3名贫困户就业，带动10名贫困户受益。其中：阿克恰勒乡苏克墩村改建鱼塘1个（30亩），投入资金28.895万元，解决1名贫困就业；带动2名贫困户受益。伊里其乡亚甫拉克村改建60亩鱼塘并配套附属设施及设备，投入资金130万元，解决2名贫困户就业；带动8名贫困户受益。</t>
  </si>
  <si>
    <t>和田市标准化扶贫车间建设项目</t>
  </si>
  <si>
    <t>和田北京工业园区</t>
  </si>
  <si>
    <t>商务和工业信息化局、和田北京工业园区</t>
  </si>
  <si>
    <t xml:space="preserve">在北京工业园区新建46392平方米扶贫车间，并配套相关附属设施，产权归吉亚乡2019年拟退出的10个深度贫困村所有，由华美服饰等企业入驻运营使用，解决就业岗位3000个，其中解决1000名贫困户集中就业。
    </t>
  </si>
  <si>
    <t>和田市贫困村扶贫车间、创业基地配套设施项目</t>
  </si>
  <si>
    <t>吉亚乡、伊里其乡吐沙拉镇、阿克恰勒乡、古江巴格乡、肖尔巴格乡、玉龙喀什镇</t>
  </si>
  <si>
    <t>商务和工业信息化局、吉亚乡、伊里其乡吐沙拉镇、阿克恰勒乡、古江巴格乡、肖尔巴格乡、玉龙喀什镇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</si>
  <si>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</si>
  <si>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和田市伊里其乡饮用水扶贫车间建设项目</t>
  </si>
  <si>
    <t>伊里其乡</t>
  </si>
  <si>
    <t>住建局、伊里其乡</t>
  </si>
  <si>
    <t>在托甫恰村新建饮用水加工扶贫车间1座并配套附属设施。产权归伊里其乡2019年拟退出的7个深度贫困村所有；项目采取资产托管的方式，由和田市给排水公司运营，带动贫困村、贫困户受益。收益每年按照不低于投入扶贫资金的8%收取，收益村集体统一设定公益岗位，贫困户通过劳动获得工资性收益。并开发就业岗位不少于30个，其中解决贫困户15名就业；带动75名贫困户受益。</t>
  </si>
  <si>
    <t>和田市古江巴格乡、肖尔巴格乡建材扶贫车间建设项目</t>
  </si>
  <si>
    <t>古江巴格乡、肖尔巴格乡</t>
  </si>
  <si>
    <t>住建局、古江巴格乡、肖尔巴格乡</t>
  </si>
  <si>
    <t>新建建材扶贫车间2座，共计1800平方米；并配套附属设施及相关设备，产权归村集体所有，收益每年按不低于投入扶贫资金的8%收取，由村集体统一设定公益岗位，贫困户通过劳动获得工资性收益；可带动45人就业，其中贫困户18人就业；并带动30名贫困户受益。其中：古江巴格乡赛克散村500平方米，需资金280万元，可带动30人就业，其中解决贫困户9人就业；带动15人受益。肖尔巴格乡肖尔巴格村新建1300平方米，需资金300万元。可带动15人就业，其中解决贫困户9人就业，带动15人受益。</t>
  </si>
  <si>
    <t>和田市古江巴格乡、肖尔巴格乡扶贫车间建设项目</t>
  </si>
  <si>
    <t>商务和工业信息化局、伊里其乡、古江巴格乡、肖尔巴格乡</t>
  </si>
  <si>
    <t>新建扶贫车间3个并配套附属设施及设备，产权归村集体所有，由大户经营，收益每年按不低于投入扶贫资金的8%收取，由村集体统一设定公益岗位，贫困户通过劳动获得工资性收益；可解决75人就业，其中解决贫困户27人就业；带动20名贫困户受益。其中：古江巴格乡赛克散村新建扶贫车间500平方米及配套附属设施，投入资金110万元，可解决25人就业，其中解决贫困户8人就业；带动5名贫困户受益。古江巴格乡恰开什村新建扶贫车间600平方米及配套附属设施，投入资金100万元；可解决30人就业，其中贫困户9人就业；带动5名贫困户受益。肖尔巴格乡巴什阿曲村新建600平方米扶贫车间1座（含200平方米冷库1座）并配套相关附属设施，需资金185万元；可解决20人就业，其中贫困户10人就业；带动10名贫困户受益。</t>
  </si>
  <si>
    <t>和田市玉龙喀什镇贫困户就业创业农贸市场项目</t>
  </si>
  <si>
    <t>市场监督管理局、玉龙喀什镇</t>
  </si>
  <si>
    <t>在玉龙喀什镇达瓦巴扎村扩建占地面积为42438.5平方米农贸市场1座，并配套给排水电力及其他相关附属设施。新建建筑面积为4667.58平方米，其中主要包括新建扶贫基地4643.58平方米，垃圾收集房24平方米，设置摊位120个；可提供不少于150个就业岗位，其中可解决45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</si>
  <si>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 xml:space="preserve">和田市拉斯奎镇贫困户就业创业农贸市场项目 </t>
  </si>
  <si>
    <t>拉斯奎镇</t>
  </si>
  <si>
    <t>市场监督管理局、拉斯奎镇</t>
  </si>
  <si>
    <t xml:space="preserve">在拉斯奎镇巴什拉斯奎村新建占地面积为42045.45平方米农贸市场1座，并配套给排水电力及其他相关附属设施。新建建筑面积12190.2平方米，其中主要包括新建扶贫基地7831.37平方米，室内交易大棚3744.76平方米，冷库61.75平方米，遮阴棚442.32平方米，垃圾收集点110平方米，设置活动摊位240个；可提供不少于300个就业岗位，其中可解决90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1500万元，二期安排1300万元）
</t>
  </si>
  <si>
    <t>和田市吐沙拉镇贫困户就业创业农贸市场项目</t>
  </si>
  <si>
    <t>市场监督管理局、吐沙拉镇</t>
  </si>
  <si>
    <t>在吐沙拉镇喀提其村新建占地面积为36589.5平方米农贸市场1座，并配套给排水电力及其他相关附属设施。新建建筑面积为10977.97平方米，其中主要包括新建扶贫基地8118.08平方米，室内轻钢结构彩钢交易柜台区1408.89平方米，敞开轻钢结构彩钢遮阴棚1174.05平方米，保鲜库228.95平方米，垃圾收集点48平方米，设置摊位80个；可提供不少于100个就业岗位，其中可解决30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2100万元，二期安排500万元）</t>
  </si>
  <si>
    <t>和田市肖尔巴格乡贫困户就业创业农贸市场项目</t>
  </si>
  <si>
    <t>市场监督管理局、肖尔巴格乡</t>
  </si>
  <si>
    <t>在肖尔巴格乡合尼村扩建占地面积为27936.06平方米农贸市场1座，并配套给排水电力及其他相关附属设施。新建及改建建筑面积为10806.06平方米（含改造扶贫基地面积），其中主要包括新建扶贫基地2872.56平方米，室内轻钢结构彩钢交易大棚2678.92平方米，敞开式轻钢结构彩钢遮阴棚508.04平方米；改造扶贫基地4746.54平方米。设置摊位110个；可提供不少于90个就业岗位，其中可解决27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</si>
  <si>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和田市吉亚乡贫困户就业创业农贸市场项目</t>
  </si>
  <si>
    <t>市场监督管理局、吉亚乡</t>
  </si>
  <si>
    <t>在吉亚乡铁热克力克村新建占地面积为19906.28平方米农贸市场1座，并配套给排水电力及其他相关附属设施。新建建筑面积7267.64平方米，主要主要包括新建扶贫基地4542.4平方米，轻钢结构彩钢交易柜台区2092.8平方米，彩钢遮阴棚528平方米，垃圾收集房33平方米，公共厕所71.44平方米；可提供不少于120个就业岗位，其中可解决36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</si>
  <si>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和田市伊里其乡贫困户就业创业农贸市场项目</t>
  </si>
  <si>
    <t>市场监督管理局、伊里其乡</t>
  </si>
  <si>
    <t>伊里其乡肖拉克村扩建占地面积为6695平方米农贸市场1座，并配套给排水电力及其他相关附属设施。新建建筑面积5157平方米，其中主要包括新建扶贫基地4126平方米，敞开式轻钢结构彩钢交易大棚1031平方米，设置摊位130个；可提供不少于80个就业岗位，其中可解决24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</si>
  <si>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和田市拉斯奎镇药材种植基地建设项目</t>
  </si>
  <si>
    <t>农业农村局、拉斯奎镇</t>
  </si>
  <si>
    <t>投入30万元在拉斯奎镇库勒来克村种植300亩黄芪药材，每亩给予0.1万元奖补，项目通过带动10名贫困户入股并参与劳动的方式实现双重收入。该项目建成后可启示范引领作用。</t>
  </si>
  <si>
    <t>和田市玫瑰花、西甜瓜、油用牡丹等特色种植项目</t>
  </si>
  <si>
    <t>古江巴格乡、阿克恰勒乡、吉亚乡</t>
  </si>
  <si>
    <t>农业农村局、古江巴格乡、阿克恰勒乡、吉亚乡</t>
  </si>
  <si>
    <t>特色种植2828.3亩，主要种植玫瑰花、西甜瓜和油用牡丹等。西甜瓜、玫瑰花每亩奖补0.1万元；油用牡丹每亩奖补0.05万元。主要用于购置种苗、种子、肥料、病虫害防治等。其中：1、古江巴格乡种植玫瑰花300亩、油用牡丹378.3亩；2、阿克恰勒乡种植西甜瓜500亩；3、吉亚乡种植西甜瓜1100亩、种植油用牡丹550亩。</t>
  </si>
  <si>
    <t>和田市吐沙拉镇贫困户农产品展示、及电商网点建设项目</t>
  </si>
  <si>
    <t>住建局、吐沙拉镇</t>
  </si>
  <si>
    <t>加木达村新建农产品展示及电商平台网点500平方米（门面房12间），并配套附属设施，产权归村集体所有，门面房的租金用于壮大村集体经济，由村集体统一设定公益岗位，贫困户通过劳动获得工资性收益。可带动6名贫困户受益。</t>
  </si>
  <si>
    <t>和田市肖尔巴格乡、吐沙拉镇贫困户农产品展示、及电商网点建设项目</t>
  </si>
  <si>
    <t>肖尔巴格乡、吐沙拉镇</t>
  </si>
  <si>
    <t>住建局、肖尔巴格乡、吐沙拉镇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</si>
  <si>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37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15名贫困户受益；普提拉什村360平方米（门面房12间），投入资金100万元，带动6名贫困户受益；斯亚村500平方米（门面房10间），投入资金100万元，带动6名贫困户受益。</t>
  </si>
  <si>
    <t>和田市肖尔巴格乡、伊里其乡、吐沙拉镇、吉亚乡、古江巴格乡、玉龙喀什镇购置多功能流动餐车项目</t>
  </si>
  <si>
    <t>肖尔巴格乡、吐沙拉镇、伊里其乡、吉亚乡、玉龙喀什镇、古江巴格乡</t>
  </si>
  <si>
    <t>肖尔巴格乡、伊里其乡、吐沙拉镇、吉亚乡、古江巴格乡、玉龙喀什镇。</t>
  </si>
  <si>
    <t>购多功能流动餐车37辆，解决贫困户实现在家门口创业增收。其中：肖尔巴格乡阿亚格阿曲村2辆、阿依丁库勒村1辆、巴什铁热克村2辆、托万肖尔巴格村2辆；伊里其乡托甫恰村2辆、肖拉克村2辆、赛其阿克塔什村1辆；吐沙拉镇玛加村2辆，墩村2辆、斯普斯亚村2辆、喀热买提村2辆、斯亚村1辆、加拉勒巴格村1辆；吉亚乡苏亚玉吉买勒克村1辆、阿克买里村1辆、阿孜乃巴扎村1辆、巴什吐格曼村1辆、克尔帕买里村1辆；古江巴格乡恰开什村1辆、赛克散村1辆、曲吉来村1辆、巴什古江村1辆、吐沙拉村1辆；玉龙喀什镇阿鲁博依村1辆、克热克艾日克村1辆、巴什依格孜艾日克村1辆、阿亚格依格孜艾日克村1辆、巴什米克拉村1辆。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</si>
  <si>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</si>
  <si>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</si>
  <si>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</si>
  <si>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和田市伊里其乡购置多功能流动餐车项目</t>
  </si>
  <si>
    <t>购多功能流动餐车4辆，解决贫困户实现在家门口创业增收。其中：夏玛勒巴格村1辆、阿热勒村1辆、阿特巴扎村1辆、纳瓦格村1辆</t>
  </si>
  <si>
    <t>和田市牲畜养殖棚圈建设项目</t>
  </si>
  <si>
    <t>在吉亚乡欧吞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</si>
  <si>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和田市片区就业基地新建标准化扶贫车间项目</t>
  </si>
  <si>
    <t>伊里其乡、拉斯奎镇、吐沙拉镇</t>
  </si>
  <si>
    <t>商务和工业信息化局、伊里其乡、拉斯奎镇、吐沙拉镇</t>
  </si>
  <si>
    <t xml:space="preserve">片区就业基地新建标准化扶贫车间21487.14平方米，并配套相关附属设施；可解决1410个就业岗位，其中解决490名贫困户就近就地就业；其中：伊里其乡片区就业基地新建6441.43平方米，计划投资1360万元；可解决420个就业岗位，其中解决138名贫困户就近就地就业；拉斯奎镇片区就业基地新建7563.9平方米，计划投资1400万元，可解决490个就业岗位，其中解决163名贫困户就近就地就业；吐沙拉镇片区就业基地新建7481.81平方米，计划投资1542.4万元；可解决500个就业岗位，其中解决189名贫困户就近就地就业。
    </t>
  </si>
  <si>
    <t>和田市吉亚乡菌种基地建设项目</t>
  </si>
  <si>
    <t>投入3444万元（其中：扶贫资金投入1700万元，企业自筹1744万元）。在吉亚乡新建菌种基地一座；主要包括新建菌种车间、菌棒生产车间、保鲜库、烘干车间、香菇种植大棚100座、养菌棚30座以及附属用房等其他附属设施。其中：1、企业自筹资金建设项目由企业自行实施，主要包括新建菌种车间、菌棒生产车间、保鲜库、烘干车间以及附属用房等其他附属设施。2、扶贫资金主要用于新建100座香菇种植大棚和30座养菌棚（香菇种植大棚每座14万元，养菌棚每座10万元），项目建成后产权归2019年吉亚乡拟退出的10个深度贫困村所有；项目采取资产托管方式，由新疆昆仑天珍农业科技有限公司运营使用，每年按投入扶贫资金的8%收取（40%用于壮大村集体经济），60%由村集体统一设定公益岗位，贫困户通过劳动获得工资性收益。可解决就业岗位200个（含临时就业），其中贫困户110名；并可带动102名贫困户受益。（扶贫资金建设项目一期安排788.31万元，二期安排911.69万元）</t>
  </si>
  <si>
    <t>中央财政专项扶贫资金-少数民族发展2</t>
  </si>
  <si>
    <t>和田市古江巴格乡曲吉来村冷库建设项目</t>
  </si>
  <si>
    <t>在曲吉来村新建300吨冷库1座并配套附属设施，产权归村集体所有。租赁给企业使用，收益由村集体统一设定公益岗位，贫困户通过劳动获得工资性收益。可解决2名贫困户临时务工，带动6名贫困户受益；并且可带动曲吉来村蔬菜种植产业发展。</t>
  </si>
  <si>
    <t>和田市贫困户鹅养殖项目</t>
  </si>
  <si>
    <t>为2983户贫困户购鹅172132只，每只奖补25元，需资金430.33万元。通过发展鹅产业，带动贫困户增收。其中：阿克恰勒乡182户16539只（阿克塔什村19户1730只、阿曲村2户203只、尕宗村11户1010只、其拉利克村1户100只、其勒力克村56户5068只、苏克墩村51户4604只、托甫恰村42户3824只）；古江巴格乡147户7350只（巴什古江村101户5050只、如克村6户300只、塔木巴格霍伊拉村4户200只、特根拉村12户600只、托万古江村6户300只、恰开什村3户150只、曲吉来村2户100只、塞克散村10户500只、吐沙拉村3户150只）；吉亚乡933户61198只（阿克买里村131户6550只、阿孜乃巴扎村82户7944只、巴什兰干村6户300只、巴什吐格曼村93户4650只、吉勒尕艾日克村48户5454只、喀勒塔吐格曼村82户7900只、克尔怕买里村66户6300只、库木巴格村3户150只、库塔孜买里村55户2750只、阔恰村2户100只、苏亚兰干村3户150只、苏亚玉吉买勒克村123户7000只、塔吾阿孜村1户50只、铁热克力克村97户4850只、夏克买里村102户5100只、亚吐格曼村2户100只、金叶村18户900只、玉叶村19户950只）；拉斯奎镇80户4000只（阿克塔什村13户650只、阿热果勒村15户750只、阿瓦提村2户100只、巴什拉斯奎村5户250只、博斯坦阿勒迪村4户200户、墩阔恰村8户400只、库勒来克村17户850只、阔什库勒村8户400只、其盖布隆村8户400只）；吐沙拉镇314户15700只（阿克提其村5户250只、英巴格村4户200只、墩村131户6550只、加木达村1户50只、喀热买提村1户50只、喀提其村10户500只、坎特艾日克村3户150只、克孜克代尔瓦孜村1户50只、阔克拱拜孜村1户50只、玛加村138户6900只、普提拉什村12户600只、斯亚村1户50只、吐居克村3户150只、托库孜拱拜孜村3户150只）；肖尔巴格乡209户10450只（阿尔勒村1户50只、阿克兰干村6户300只、阿亚格阿曲村74户3700只、巴什阿曲村1户50只、巴什铁热克村42户2100只、尕宗村80户4000只、库木巴格村1户50只、热依木巴格村1户50只、托万肖尔巴格村2户100只、英巴格村1户50只）；伊里其乡869户43450只（阿克铁热克村3户150只、阿热坎特村80户4000只、阿热勒村8户400只、阿热肖拉克村9户450只、纳瓦格村9户450只、赛其阿克塔什村84户4200只、苏开墩村3户150只、托普恰村155户7750只、托万阿热勒村16户800只、夏玛勒巴格村12户600只、肖尔巴格村15户750只、肖拉克村141户7050只、亚甫拉克村159户7950只、依盖尔其村175户8750只）；玉龙喀什镇249户13445只（阿克其格村3户220只、阿勒提来村5户320只、阿鲁博依村59户3050只、阿亚克米克拉村127户6410只、阿亚克依格孜艾日克村23户1230只、巴什米克拉村1户132只、克热格艾日克村3户396只、库提起村6户587只、兰干村2户100只、纳格热其村4户200只、依盖其村13户650只、英阿瓦提村1户50只、永巴扎村2户100只）。</t>
  </si>
  <si>
    <t>中央农田建设补助资金</t>
  </si>
  <si>
    <t>和田市贫困户兔养殖项目</t>
  </si>
  <si>
    <t>为459户贫困户购兔151948只，每只奖补16元，需资金243.1168万元。通过发展兔，带动贫困户增收。其中：阿克恰勒乡64户23010只（尕宗村9户3235只、其格勒克村29户10411只、苏克墩村24户8616只、肖尔巴格村2户748只）；古江巴格乡19户6194只（塔木巴格村18户5868只、特根拉村1户326只）；吉亚乡13户4238只（艾力玛塔木村5户1630只、巴什兰干村3户978只、欧吞其尧勒村1户326只、苏亚兰干村3户978只、亚吐格曼村1户326只）；拉斯奎镇5户1630只（乃扎尔巴格村5户1630只）；吐沙拉镇73户23798只（墩村14户4564只、加拉勒巴格村8户2608只、喀热买提村3户978只、阔克拱拜孜村2户652只、玛加村37户12062只、斯普斯亚村8户2608只、斯亚村1户326只）；肖尔巴格乡225户73518只（阿尔勒村1户326只、阿亚格阿曲村53户17278只、阿依丁库勒村116户37984只、巴什铁热克村25户8150只、尕宗村22户7172只、其迪尔村1户326只、热依木巴格村3户978只、铁热克吾斯塘村4户1304只）；伊里其乡24户7824只（托普恰村2户652只、夏玛勒巴格村1户326只、肖拉克村15户4890只、亚甫拉克村4户1304只、阿特巴扎村2户652只）；玉龙喀什镇36户11736只（阿亚克米克拉村3户978只、阿亚克依格孜艾日克村18户5868只、巴什依格孜艾日克村1户326只、达瓦巴扎村14户4564只）。</t>
  </si>
  <si>
    <t>和田市贫困户兔笼购置项目（二期）</t>
  </si>
  <si>
    <t>古江巴格乡、吐沙拉镇、玉龙喀什镇</t>
  </si>
  <si>
    <t>对101户贫困户购置的834组兔笼给予奖补，每组奖补450元。通过项目的实施可促进贫困户发展兔子产业增加收入。其中：古江巴格乡154组（塔木巴格村143组、特根拉村11组）；吐沙拉镇555组（墩村130组、玛加村306组、加拉勒巴格村74组、喀热买提村29组、阔克拱拜孜村16组）；玉龙喀什镇125组（阿亚格米克拉村17组、巴什依格孜艾日克村9组、达瓦巴扎村99组）。</t>
  </si>
  <si>
    <t>和田市贫困户养兔棚舍改造项目</t>
  </si>
  <si>
    <t>对发展兔产业的459户贫困户改造养兔棚舍给予奖补，每户养兔棚舍改造资金按照养殖兔子总数的3分之1给予奖补（每只奖补11.764元），需资金137.7万元。其中：其中：阿克恰勒乡64户46020只、肖尔巴格乡225户183456只、吉亚乡13户7020只、拉斯奎镇5户4680只、伊里其乡24户21372只、吐沙拉镇73户52884只、玉龙喀什镇36户22620只、古江巴格乡19户13104只。</t>
  </si>
  <si>
    <t>和田市村级鹅养殖场建设项目</t>
  </si>
  <si>
    <t>对2417户因养殖场地受限，养殖能力不足等原因无法自行养殖的，由村委会统一建设养殖场进行集中养殖；养殖场参照《和田市养鹅（兔）管理办法》的标准进行建设，鹅舍与运动场建设比例为4：5标准建设，每建0.9平方米标准鹅舍，补助20元，共计建设299159.1平方米，需资金664.798万元。其中：阿克恰勒乡21425.4平方米（阿克塔什村2375.1平方米、阿曲村309.6平方米、尕宗村1269.9平方米、其格勒克村6104.7平方米、苏克墩村6795.9平方米、托甫恰村4570.2平方米）；古江巴格乡16428.6平方米（巴什古江村9441平方米、如克村1095.3平方米、塔木巴格霍伊拉村552.6平方米、特根拉村1657.8平方米、托万古江村1128.6平方米、恰开什村198平方米、曲吉来村176.4平方米、赛克散村1647.9平方米、吐沙拉村531平方米）；吉亚乡108730.8平方米（阿克买里村14153.4平方米、阿孜乃巴扎村10152.9平方米、巴什兰干村629.1平方米、巴什吐格曼村10457.1平方米、吉勒尕艾日克村6597.9平方米、喀勒塔吐格曼村9608.4平方米、克尔帕买里村7454.7平方米、库木巴格村297.9平方米、库塔孜买里村6760.8平方米、阔恰村309.6平方米、苏亚兰干村464.4平方米、苏亚玉吉买勒克13424.4平方米、塔吾阿孜村154.8平方米、铁热克力克村12145.5平方米、夏克买里村10731.6平方米、亚吐格曼村342.9平方米、金叶村2453.4平方米、玉叶村2592平方米）；拉斯奎镇11108.7平方米（阿克塔什村1922.4平方米、阿热果勒村1955.7平方米、阿瓦提村243平方米、巴什拉斯奎村419.4平方米、博斯坦阿勒迪村519.3平方米、墩阔恰村1138.5平方米、库勒来克村2421.9平方米、阔什库勒村1116.9平方米、其盖布隆村1371.6平方米）；吐沙拉乡38275.2平方米（阿克提其村540.9平方米、英巴格村630.9平方米、普提拉什村1523.7平方米、墩村17048.7平方米、加木达村120.6平方米、玛加村15657.3平方米、喀热买提村53.1平方米、喀提其村1112.4平方米、坎特艾日克村431.1平方米、克孜克代尔瓦扎村154.8平方米、阔克拱拜孜村120.6平方米、斯亚村154.8平方米、吐居克村531平方米、托库孜拱拜孜村195.3平方米）；肖尔巴格乡23077.8平方米（阿克兰干村619.2平方米、阿亚格曲村8508.6平方米、巴什铁热克村4293.9平方米、尕宗村9656.1平方米）；伊里其乡50611.5平方米（阿克铁热克村226.8平方米、阿热坎特村5974.2平方米、阿热肖拉克村617.4平方米、纳瓦格村486.9平方米、赛其阿克塔什村5662.8平方米、苏开墩村298.8平方米、托甫恰村8369.1平方米、托万阿热勒村1047.6平方米、肖尔巴格村1081.8平方米、肖拉克村2264.4平方米、亚甫拉克村10600.2平方米、依盖尔其村13981.5平方米）；玉龙喀什镇29501.1平方米（阿克其格村495平方米、阿勒提来村682.2平方米、阿鲁博依村7119.9平方米、阿亚克米克拉村15910.2平方米、阿亚克依格孜艾日克村1971.9平方米、克热格艾日克村395.1平方米、库提其村856.8平方米、纳格热其村615.6平方米、依盖其村1246.5平方米、永巴扎村207.9平方米）。</t>
  </si>
  <si>
    <t>和田市养兔棚舍建设项目（二期）</t>
  </si>
  <si>
    <t>在吉亚乡苏亚兰干村原建设的养兔棚舍基础上续建13座（26仓）养兔棚舍，并配套相关设施，每仓726平方米；需资金2866.5万元；产权归26个村集体所有，项目采取与新疆昆仑绿源有限公司合作，收益每年按照不低于投入扶贫资金的8%收取，由村集体统一设定公益岗位，贫困户通过劳动获得工资性收益。可解决52个就业岗位，其中贫困户15名；带动137户贫困户受益。其中：阿克恰勒乡阿克塔什村1仓、尕宗村1仓、其格勒克村1仓、肖尔巴格村1仓、托甫恰村1仓、苏克墩村1仓、其拉力克村1仓、阿曲村1仓；吐沙拉镇斯亚村1仓、阿克提其村1仓、英巴格村1仓、坎特艾日克村1仓、加木达村1仓、加拉勒巴格村1仓、斯普斯亚村1仓、普提拉什村1仓、喀热买提村1仓、阔克拱拜孜村1仓、托库孜拱拜孜村1仓、吐居克村1仓、喀提其村1仓；伊里其乡阿克铁热克村1仓、阿热肖拉克村1仓；古江巴格乡吐沙拉村1仓、巴什古江村1仓、如克村1仓。（第六批涉农资金安排609.05万元，剩余2257.45万元在后续整合资金中安排）</t>
  </si>
  <si>
    <t>和田市玉龙喀什镇英阿瓦提村支渠防渗改造工程</t>
  </si>
  <si>
    <t>水利局</t>
  </si>
  <si>
    <t>英阿瓦提村改建防渗渠4.175公里，设计水流量5m3/s，控制灌溉面积25000亩。安排该项目的劳务报酬不低于总投资的10%，50%的劳务报酬用于支付贫困户工资。</t>
  </si>
  <si>
    <t>中央财政专项扶贫资金-以工代赈1</t>
  </si>
  <si>
    <t>和田市肖尔巴格乡阿亚格阿曲村支渠防渗改造工程</t>
  </si>
  <si>
    <t>阿亚格阿曲村改造防渗渠6.55公里，设计引水流量1.5m3/s，控制灌溉面积23200亩。安排该项目的劳务报酬不低于总投资的10%，50%的劳务报酬用于支付贫困户工资。</t>
  </si>
  <si>
    <t>和田市玉龙喀什镇库曲支渠防渗改造工程</t>
  </si>
  <si>
    <t>玉龙喀什镇库曲支渠防渗渠改造5.4公里，设计引水流量3m3/s，控制灌溉面积30000亩。安排该项目的劳务报酬不低于总投资的10%，50%的劳务报酬用于支付贫困户工资。</t>
  </si>
  <si>
    <t>和田市吐沙拉镇墩村、斯亚村斗渠防渗改造工程</t>
  </si>
  <si>
    <t>墩村、斯亚村斗渠防渗改造共15.595公里，设计引水流量0.3-0.5m3/s，控制灌溉面积7400亩。其中：吐沙拉镇墩村10.395公里、斯亚村5.2公里,设计引水流量0.3-0.5m3/s。安排该项目的劳务报酬不低于总投资的10%，50%的劳务报酬用于支付贫困户工资。</t>
  </si>
  <si>
    <t>和田市肖尔巴格乡巴什铁热克村、阿依丁库勒村、尕宗村斗渠防渗改造工程</t>
  </si>
  <si>
    <t>巴什铁热克村、阿依丁库勒村、尕宗村斗渠防渗改造共7.935公里，设计引水流量0.3-0.5m3/s，控制灌溉面积5364亩。肖尔巴格乡巴什铁热克村1.812公里、阿依丁库勒村1.793公里、尕宗村4.33公里,设计引水流量0.3-0.5m3/s.安排该项目的劳务报酬不低于总投资的10%，50%的劳务报酬用于支付贫困户工资。</t>
  </si>
  <si>
    <t>和田市玉龙喀什镇阿鲁博依村、克热格艾日克村、巴什依格孜艾日克村、阿亚克依格孜艾日克村斗渠防渗改造工程</t>
  </si>
  <si>
    <t>阿鲁博依村、克热格艾日克村、巴什依格孜艾日克村、阿亚克依格孜艾日克村斗渠防渗改造共15.29公里，设计引水流量0.3-0.5m3/s，控制灌溉面积15767亩。其中：阿鲁博依村6.658公里、克热格艾日克村3.332公里、巴什依格孜艾日克村1.63公里、阿亚克依格孜艾日克村3.67公里，设计引水流量0.3-0.5m3/s。安排该项目的劳务报酬不低于总投资的10%，50%的劳务报酬用于支付贫困户工资。</t>
  </si>
  <si>
    <t>和田市吉亚乡巴什吐格曼村、阿克买里村斗渠防渗改造工程</t>
  </si>
  <si>
    <t>巴什吐格曼村、阿克买里村斗渠防渗改造共12.335km，控制灌溉面积13793亩。巴什吐格曼村6.495公里、阿克买里村5.84公里，设计引水流量0.3-0.5m3/s。安排该项目的劳务报酬不低于总投资的10%，50%的劳务报酬用于支付贫困户工资。</t>
  </si>
  <si>
    <t>和田市古江巴格乡赛克散村斗渠防渗渠改造工程</t>
  </si>
  <si>
    <t>古江巴格乡赛克散村</t>
  </si>
  <si>
    <t>防渗渠道总长4.737公里，设计引水流量0.3-0.5m3/s，控制灌溉面积3069亩。安排该项目的劳务报酬不低于总投资的10%，50%的劳务报酬用于支付贫困户工资。</t>
  </si>
  <si>
    <t>自治区财政专项扶贫资金-以工代赈1</t>
  </si>
  <si>
    <t>和田市黑尼水厂农村饮水安全巩固提升工程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</si>
  <si>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</si>
  <si>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第四批涉农资金安排1200万元；第五批涉农资金安排1028万元。缺口资金在后续到位资金中补充）。</t>
  </si>
  <si>
    <t>中央预算内投资用于“三农”建设部分</t>
  </si>
  <si>
    <t xml:space="preserve">和田市玉河东部一乡一镇饮水安全巩固提升工程
</t>
  </si>
  <si>
    <t xml:space="preserve">玉龙喀什镇、吉亚乡
</t>
  </si>
  <si>
    <t xml:space="preserve">2019.09
</t>
  </si>
  <si>
    <t xml:space="preserve">水利局
</t>
  </si>
  <si>
    <t xml:space="preserve"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第四批涉农资金安排1400万元；剩余资金在后续到位资金中补充）。
</t>
  </si>
  <si>
    <t xml:space="preserve">2130504
</t>
  </si>
  <si>
    <t xml:space="preserve">2019.11
</t>
  </si>
  <si>
    <t>农田水利设施建设和水土保持资金</t>
  </si>
  <si>
    <t>新增建设用地有偿使用费安排高标准基本农田建设补助资金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</si>
  <si>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</si>
  <si>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第四批涉农资金安排1643.28万元，第五批涉农资金安排760.04万元；剩余资金在后续到位资金中补充）。</t>
  </si>
  <si>
    <t>和田市贫困村道路建设项目</t>
  </si>
  <si>
    <t xml:space="preserve">
吐沙拉镇、肖尔巴格乡、伊里其乡、玉龙喀什镇、吉亚乡、拉斯奎镇、古江巴格乡</t>
  </si>
  <si>
    <t>交通局</t>
  </si>
  <si>
    <t>一期投入资金6894.56万元，修建贫困村道路169.073公里。其中：吐沙拉镇33.2299公里、肖尔巴格乡14.529公里、伊里其乡34.592公里、玉龙喀什镇合计5.016公里、吉亚乡75.36公里、拉斯奎镇6.349公里。二期投入资金2842万元，新建道路71.057公里，其中：吐沙拉镇15.721公里、古江巴格乡6.641公里、伊里其乡5.435公里、吉亚乡2.234公里、肖尔巴格乡3.757公里、拉斯奎镇37.269公里。</t>
  </si>
  <si>
    <t>和田市吉亚乡克尔帕买里村、夏克买里村、铁热克力克村、苏亚玉吉买勒克村农村道路建设项目</t>
  </si>
  <si>
    <t>道路硬化21.031公里。其中：吉亚乡克尔帕买里村5506.07m，（6m宽，2520.07m长；4.5m宽，402m长；4m宽，1048m长；3.5m宽，900m长；3m宽，636m长）；夏克买里村4004.43m，（6m宽，3794.43m长；4m宽，120m长；3.5m宽，90m长）；铁热克力克村4427.464m（5m宽，250m长；4m宽，1979m长；3.5m宽，1553.464m长；3m宽，250m长；2.5m宽，395m长）；苏亚玉吉买勒克村7092.824m（6m宽，547m长；5.5m宽，223m长；5m宽，1232m长；4.5m宽，3213m长；4m宽，738m长；3.5m宽，280m长；3m宽，859.824m长）。
安排该项目的劳务报酬不低于总投资的10%，50%的劳务报酬用于支付贫困户工资。</t>
  </si>
  <si>
    <t>和田市玉龙喀什镇排水管网建设项目</t>
  </si>
  <si>
    <t>住建局</t>
  </si>
  <si>
    <t>玉龙喀什镇3个村改造管径为DN300的排水管网6公里及修建检查井156座，恢复路面15000平方米。其中：达瓦巴扎村2.2公里、永巴扎村1.4公里、纳格热其村2.4公里。</t>
  </si>
  <si>
    <t>和田市阿克恰勒乡苏克墩村、其格勒克村、托甫恰村斗渠防渗改造工程</t>
  </si>
  <si>
    <t>阿克恰勒乡苏克墩村、其格勒克村、托甫恰村</t>
  </si>
  <si>
    <t>2019.10</t>
  </si>
  <si>
    <t>防渗改造21条斗渠总长13.805km，流量为0.30 m³/s～0.50m³/s，配套建筑物共175座，其中：各类水闸117座、农桥58座。安排该项目的劳务报酬不低于总投资的10%，50%的劳务报酬用于支付贫困户工资。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</si>
</sst>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0.0000_ "/>
    <numFmt numFmtId="178" formatCode="0.0000_);[Red]\(0.0000\)"/>
    <numFmt numFmtId="44" formatCode="_ &quot;￥&quot;* #,##0.00_ ;_ &quot;￥&quot;* \-#,##0.00_ ;_ &quot;￥&quot;* &quot;-&quot;??_ ;_ @_ "/>
    <numFmt numFmtId="179" formatCode="0.00_ "/>
    <numFmt numFmtId="180" formatCode="#,##0.00_ "/>
    <numFmt numFmtId="181" formatCode="0_ "/>
    <numFmt numFmtId="182" formatCode="0.00_);[Red]\(0.00\)"/>
    <numFmt numFmtId="183" formatCode="0.000_ "/>
    <numFmt numFmtId="184" formatCode="#,##0.0000_ "/>
  </numFmts>
  <fonts count="6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b/>
      <sz val="26"/>
      <name val="方正小标宋简体"/>
      <charset val="134"/>
    </font>
    <font>
      <sz val="10"/>
      <name val="方正小标宋简体"/>
      <charset val="134"/>
    </font>
    <font>
      <sz val="10"/>
      <name val="宋体"/>
      <charset val="0"/>
    </font>
    <font>
      <sz val="10"/>
      <name val="Arial"/>
      <charset val="0"/>
    </font>
    <font>
      <sz val="8"/>
      <name val="宋体"/>
      <charset val="134"/>
    </font>
    <font>
      <sz val="10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72"/>
      <name val="方正小标宋简体"/>
      <charset val="134"/>
    </font>
    <font>
      <b/>
      <sz val="22"/>
      <name val="宋体"/>
      <charset val="134"/>
      <scheme val="minor"/>
    </font>
    <font>
      <b/>
      <sz val="22"/>
      <name val="方正小标宋简体"/>
      <charset val="134"/>
    </font>
    <font>
      <b/>
      <sz val="2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b/>
      <sz val="18"/>
      <name val="方正小标宋简体"/>
      <charset val="134"/>
    </font>
    <font>
      <b/>
      <sz val="10"/>
      <name val="方正小标宋简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54" fillId="0" borderId="0">
      <protection locked="0"/>
    </xf>
    <xf numFmtId="0" fontId="4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0" fillId="0" borderId="0">
      <alignment vertical="center"/>
    </xf>
    <xf numFmtId="0" fontId="55" fillId="4" borderId="14" applyNumberFormat="0" applyAlignment="0" applyProtection="0">
      <alignment vertical="center"/>
    </xf>
    <xf numFmtId="0" fontId="52" fillId="9" borderId="15" applyNumberFormat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57" fillId="0" borderId="0"/>
    <xf numFmtId="0" fontId="48" fillId="6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0" fillId="0" borderId="0"/>
    <xf numFmtId="0" fontId="50" fillId="27" borderId="0" applyNumberFormat="0" applyBorder="0" applyAlignment="0" applyProtection="0">
      <alignment vertical="center"/>
    </xf>
    <xf numFmtId="0" fontId="57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0" fillId="0" borderId="0">
      <alignment vertical="center"/>
    </xf>
    <xf numFmtId="0" fontId="54" fillId="0" borderId="0">
      <protection locked="0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protection locked="0"/>
    </xf>
    <xf numFmtId="0" fontId="58" fillId="0" borderId="0">
      <protection locked="0"/>
    </xf>
    <xf numFmtId="0" fontId="54" fillId="0" borderId="0">
      <protection locked="0"/>
    </xf>
    <xf numFmtId="0" fontId="57" fillId="0" borderId="0">
      <protection locked="0"/>
    </xf>
    <xf numFmtId="0" fontId="54" fillId="0" borderId="0">
      <protection locked="0"/>
    </xf>
    <xf numFmtId="0" fontId="57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7" fillId="0" borderId="0">
      <protection locked="0"/>
    </xf>
    <xf numFmtId="0" fontId="54" fillId="0" borderId="0">
      <protection locked="0"/>
    </xf>
    <xf numFmtId="0" fontId="54" fillId="0" borderId="0">
      <alignment vertical="center"/>
    </xf>
    <xf numFmtId="0" fontId="57" fillId="0" borderId="0"/>
  </cellStyleXfs>
  <cellXfs count="21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59" applyFont="1" applyFill="1" applyBorder="1" applyAlignment="1">
      <alignment horizontal="center" vertical="center"/>
    </xf>
    <xf numFmtId="0" fontId="21" fillId="0" borderId="0" xfId="59" applyFont="1" applyFill="1" applyBorder="1" applyAlignment="1">
      <alignment horizontal="center" vertical="center"/>
    </xf>
    <xf numFmtId="0" fontId="22" fillId="0" borderId="5" xfId="59" applyFont="1" applyFill="1" applyBorder="1" applyAlignment="1">
      <alignment horizontal="center" vertical="center"/>
    </xf>
    <xf numFmtId="0" fontId="22" fillId="0" borderId="3" xfId="59" applyFont="1" applyFill="1" applyBorder="1" applyAlignment="1">
      <alignment horizontal="center" vertical="center"/>
    </xf>
    <xf numFmtId="0" fontId="23" fillId="0" borderId="1" xfId="59" applyFont="1" applyFill="1" applyBorder="1" applyAlignment="1">
      <alignment horizontal="center" vertical="center"/>
    </xf>
    <xf numFmtId="0" fontId="24" fillId="0" borderId="1" xfId="59" applyFont="1" applyFill="1" applyBorder="1" applyAlignment="1">
      <alignment horizontal="center" vertical="center"/>
    </xf>
    <xf numFmtId="0" fontId="23" fillId="0" borderId="6" xfId="59" applyFont="1" applyFill="1" applyBorder="1" applyAlignment="1">
      <alignment horizontal="center" vertical="center"/>
    </xf>
    <xf numFmtId="0" fontId="25" fillId="0" borderId="1" xfId="59" applyFont="1" applyFill="1" applyBorder="1" applyAlignment="1">
      <alignment horizontal="center" vertical="center" wrapText="1"/>
    </xf>
    <xf numFmtId="0" fontId="23" fillId="0" borderId="7" xfId="59" applyFont="1" applyFill="1" applyBorder="1" applyAlignment="1">
      <alignment horizontal="center" vertical="center"/>
    </xf>
    <xf numFmtId="181" fontId="23" fillId="0" borderId="1" xfId="59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/>
    </xf>
    <xf numFmtId="179" fontId="25" fillId="0" borderId="1" xfId="59" applyNumberFormat="1" applyFont="1" applyFill="1" applyBorder="1" applyAlignment="1">
      <alignment horizontal="center" vertical="center" wrapText="1"/>
    </xf>
    <xf numFmtId="181" fontId="1" fillId="0" borderId="0" xfId="5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181" fontId="2" fillId="0" borderId="0" xfId="59" applyNumberFormat="1" applyFont="1" applyFill="1" applyBorder="1" applyAlignment="1">
      <alignment horizontal="center" vertical="center" wrapText="1"/>
    </xf>
    <xf numFmtId="181" fontId="27" fillId="0" borderId="0" xfId="59" applyNumberFormat="1" applyFont="1" applyFill="1" applyBorder="1" applyAlignment="1">
      <alignment horizontal="center" vertical="center" wrapText="1"/>
    </xf>
    <xf numFmtId="181" fontId="28" fillId="0" borderId="0" xfId="59" applyNumberFormat="1" applyFont="1" applyFill="1" applyBorder="1" applyAlignment="1">
      <alignment horizontal="center" vertical="center"/>
    </xf>
    <xf numFmtId="181" fontId="29" fillId="0" borderId="0" xfId="59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vertical="center"/>
    </xf>
    <xf numFmtId="0" fontId="26" fillId="0" borderId="0" xfId="0" applyNumberFormat="1" applyFont="1" applyFill="1" applyBorder="1"/>
    <xf numFmtId="0" fontId="19" fillId="0" borderId="0" xfId="0" applyNumberFormat="1" applyFont="1" applyFill="1" applyBorder="1"/>
    <xf numFmtId="0" fontId="21" fillId="0" borderId="0" xfId="59" applyFont="1" applyFill="1" applyBorder="1" applyAlignment="1">
      <alignment horizontal="center" vertical="center" wrapText="1"/>
    </xf>
    <xf numFmtId="0" fontId="22" fillId="0" borderId="3" xfId="59" applyFont="1" applyFill="1" applyBorder="1" applyAlignment="1">
      <alignment horizontal="center" vertical="center" wrapText="1"/>
    </xf>
    <xf numFmtId="0" fontId="24" fillId="0" borderId="1" xfId="59" applyFont="1" applyFill="1" applyBorder="1" applyAlignment="1">
      <alignment horizontal="center" vertical="center" wrapText="1"/>
    </xf>
    <xf numFmtId="0" fontId="23" fillId="0" borderId="1" xfId="59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81" fontId="1" fillId="0" borderId="0" xfId="59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181" fontId="29" fillId="0" borderId="0" xfId="5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23" fillId="0" borderId="1" xfId="59" applyNumberFormat="1" applyFont="1" applyFill="1" applyBorder="1" applyAlignment="1">
      <alignment horizontal="center" vertical="center" wrapText="1"/>
    </xf>
    <xf numFmtId="0" fontId="23" fillId="0" borderId="1" xfId="59" applyFont="1" applyFill="1" applyBorder="1" applyAlignment="1">
      <alignment vertical="center" wrapText="1"/>
    </xf>
    <xf numFmtId="179" fontId="23" fillId="0" borderId="1" xfId="0" applyNumberFormat="1" applyFont="1" applyFill="1" applyBorder="1" applyAlignment="1">
      <alignment horizontal="center" vertical="center" wrapText="1"/>
    </xf>
    <xf numFmtId="0" fontId="1" fillId="0" borderId="0" xfId="59" applyFont="1" applyFill="1" applyBorder="1" applyAlignment="1">
      <alignment horizontal="center" vertical="center" wrapText="1"/>
    </xf>
    <xf numFmtId="10" fontId="22" fillId="0" borderId="7" xfId="59" applyNumberFormat="1" applyFont="1" applyFill="1" applyBorder="1" applyAlignment="1">
      <alignment horizontal="center" vertical="center" wrapText="1"/>
    </xf>
    <xf numFmtId="10" fontId="23" fillId="0" borderId="1" xfId="59" applyNumberFormat="1" applyFont="1" applyFill="1" applyBorder="1" applyAlignment="1">
      <alignment horizontal="center" vertical="center" wrapText="1"/>
    </xf>
    <xf numFmtId="0" fontId="30" fillId="0" borderId="0" xfId="59" applyFont="1" applyFill="1" applyBorder="1" applyAlignment="1">
      <alignment horizontal="center" vertical="center"/>
    </xf>
    <xf numFmtId="181" fontId="31" fillId="0" borderId="0" xfId="59" applyNumberFormat="1" applyFont="1" applyFill="1" applyBorder="1" applyAlignment="1">
      <alignment horizontal="center" vertical="center"/>
    </xf>
    <xf numFmtId="0" fontId="31" fillId="0" borderId="0" xfId="59" applyFont="1" applyFill="1" applyBorder="1" applyAlignment="1">
      <alignment horizontal="center" vertical="center"/>
    </xf>
    <xf numFmtId="10" fontId="27" fillId="0" borderId="0" xfId="59" applyNumberFormat="1" applyFont="1" applyFill="1" applyBorder="1" applyAlignment="1">
      <alignment horizontal="center" vertical="center" wrapText="1"/>
    </xf>
    <xf numFmtId="181" fontId="28" fillId="0" borderId="0" xfId="5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32" fillId="0" borderId="8" xfId="60" applyFont="1" applyFill="1" applyBorder="1" applyAlignment="1">
      <alignment horizontal="center" vertical="center" wrapText="1"/>
    </xf>
    <xf numFmtId="0" fontId="33" fillId="0" borderId="1" xfId="60" applyFont="1" applyFill="1" applyBorder="1" applyAlignment="1">
      <alignment horizontal="center" vertical="center" wrapText="1"/>
    </xf>
    <xf numFmtId="0" fontId="33" fillId="0" borderId="2" xfId="60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64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4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64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33" fillId="0" borderId="3" xfId="60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179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1" fontId="3" fillId="0" borderId="1" xfId="43" applyNumberFormat="1" applyFont="1" applyFill="1" applyBorder="1" applyAlignment="1">
      <alignment horizontal="center" vertical="center"/>
    </xf>
    <xf numFmtId="178" fontId="3" fillId="0" borderId="1" xfId="3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1" xfId="31" applyNumberFormat="1" applyFont="1" applyFill="1" applyBorder="1" applyAlignment="1">
      <alignment horizontal="center" vertical="center" shrinkToFit="1"/>
    </xf>
    <xf numFmtId="176" fontId="3" fillId="0" borderId="1" xfId="53" applyNumberFormat="1" applyFont="1" applyFill="1" applyBorder="1" applyAlignment="1">
      <alignment horizontal="center" vertical="center" shrinkToFi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179" fontId="3" fillId="0" borderId="1" xfId="31" applyNumberFormat="1" applyFont="1" applyFill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/>
    </xf>
    <xf numFmtId="182" fontId="3" fillId="0" borderId="1" xfId="67" applyNumberFormat="1" applyFont="1" applyFill="1" applyBorder="1" applyAlignment="1">
      <alignment horizontal="center" vertical="center"/>
    </xf>
    <xf numFmtId="182" fontId="3" fillId="0" borderId="1" xfId="5" applyNumberFormat="1" applyFont="1" applyFill="1" applyBorder="1" applyAlignment="1">
      <alignment horizontal="center" vertical="center" wrapText="1"/>
    </xf>
    <xf numFmtId="0" fontId="3" fillId="0" borderId="1" xfId="31" applyFont="1" applyFill="1" applyBorder="1" applyAlignment="1">
      <alignment horizontal="center" vertical="center" wrapText="1"/>
    </xf>
    <xf numFmtId="0" fontId="3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" applyNumberFormat="1" applyFont="1" applyFill="1" applyBorder="1" applyAlignment="1">
      <alignment horizontal="center" vertical="center" wrapText="1"/>
    </xf>
    <xf numFmtId="181" fontId="2" fillId="0" borderId="1" xfId="43" applyNumberFormat="1" applyFont="1" applyFill="1" applyBorder="1" applyAlignment="1">
      <alignment horizontal="center" vertical="center"/>
    </xf>
    <xf numFmtId="178" fontId="2" fillId="0" borderId="1" xfId="3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0" fontId="2" fillId="0" borderId="1" xfId="31" applyFont="1" applyFill="1" applyBorder="1" applyAlignment="1">
      <alignment horizontal="center" vertical="center" wrapText="1" shrinkToFit="1"/>
    </xf>
    <xf numFmtId="0" fontId="2" fillId="0" borderId="1" xfId="64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5" fillId="0" borderId="1" xfId="5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1" fontId="2" fillId="0" borderId="1" xfId="31" applyNumberFormat="1" applyFont="1" applyFill="1" applyBorder="1" applyAlignment="1">
      <alignment horizontal="center" vertical="center" shrinkToFit="1"/>
    </xf>
    <xf numFmtId="176" fontId="2" fillId="0" borderId="1" xfId="53" applyNumberFormat="1" applyFont="1" applyFill="1" applyBorder="1" applyAlignment="1">
      <alignment horizontal="center" vertical="center" shrinkToFit="1"/>
    </xf>
    <xf numFmtId="0" fontId="2" fillId="0" borderId="1" xfId="65" applyFont="1" applyFill="1" applyBorder="1" applyAlignment="1">
      <alignment horizontal="center" vertical="center"/>
    </xf>
    <xf numFmtId="0" fontId="2" fillId="0" borderId="1" xfId="63" applyNumberFormat="1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0" fontId="2" fillId="0" borderId="1" xfId="35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79" fontId="2" fillId="0" borderId="1" xfId="31" applyNumberFormat="1" applyFont="1" applyFill="1" applyBorder="1" applyAlignment="1">
      <alignment horizontal="center" vertical="center"/>
    </xf>
    <xf numFmtId="179" fontId="2" fillId="0" borderId="1" xfId="5" applyNumberFormat="1" applyFont="1" applyFill="1" applyBorder="1" applyAlignment="1">
      <alignment horizontal="center" vertical="center" wrapText="1"/>
    </xf>
    <xf numFmtId="0" fontId="2" fillId="0" borderId="1" xfId="31" applyFont="1" applyFill="1" applyBorder="1" applyAlignment="1">
      <alignment horizontal="center" vertical="center"/>
    </xf>
    <xf numFmtId="0" fontId="2" fillId="0" borderId="1" xfId="27" applyFont="1" applyFill="1" applyBorder="1" applyAlignment="1">
      <alignment horizontal="center" vertical="center"/>
    </xf>
    <xf numFmtId="182" fontId="2" fillId="0" borderId="1" xfId="67" applyNumberFormat="1" applyFont="1" applyFill="1" applyBorder="1" applyAlignment="1">
      <alignment horizontal="center" vertical="center"/>
    </xf>
    <xf numFmtId="0" fontId="2" fillId="0" borderId="1" xfId="31" applyFont="1" applyFill="1" applyBorder="1" applyAlignment="1">
      <alignment horizontal="center" vertical="center" wrapText="1"/>
    </xf>
    <xf numFmtId="0" fontId="2" fillId="0" borderId="1" xfId="37" applyNumberFormat="1" applyFont="1" applyFill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Fill="1" applyBorder="1" applyAlignment="1">
      <alignment horizontal="center" vertical="center"/>
    </xf>
    <xf numFmtId="0" fontId="3" fillId="0" borderId="1" xfId="68" applyNumberFormat="1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>
      <alignment horizontal="center" vertical="center"/>
    </xf>
    <xf numFmtId="0" fontId="3" fillId="0" borderId="1" xfId="35" applyNumberFormat="1" applyFont="1" applyFill="1" applyBorder="1" applyAlignment="1">
      <alignment horizontal="center" vertical="center"/>
    </xf>
    <xf numFmtId="0" fontId="3" fillId="0" borderId="1" xfId="31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/>
    </xf>
    <xf numFmtId="0" fontId="3" fillId="0" borderId="1" xfId="6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3" fillId="0" borderId="1" xfId="27" applyNumberFormat="1" applyFont="1" applyFill="1" applyBorder="1" applyAlignment="1">
      <alignment horizontal="center" vertical="center"/>
    </xf>
    <xf numFmtId="183" fontId="2" fillId="0" borderId="1" xfId="5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0" fontId="36" fillId="0" borderId="5" xfId="59" applyFont="1" applyFill="1" applyBorder="1" applyAlignment="1">
      <alignment horizontal="center" vertical="center"/>
    </xf>
    <xf numFmtId="0" fontId="36" fillId="0" borderId="3" xfId="59" applyFont="1" applyFill="1" applyBorder="1" applyAlignment="1">
      <alignment horizontal="center" vertical="center"/>
    </xf>
    <xf numFmtId="0" fontId="28" fillId="0" borderId="1" xfId="59" applyFont="1" applyFill="1" applyBorder="1" applyAlignment="1">
      <alignment horizontal="center" vertical="center"/>
    </xf>
    <xf numFmtId="0" fontId="37" fillId="0" borderId="1" xfId="59" applyFont="1" applyFill="1" applyBorder="1" applyAlignment="1">
      <alignment horizontal="center" vertical="center"/>
    </xf>
    <xf numFmtId="0" fontId="27" fillId="0" borderId="1" xfId="59" applyFont="1" applyFill="1" applyBorder="1" applyAlignment="1">
      <alignment horizontal="center" vertical="center" wrapText="1"/>
    </xf>
    <xf numFmtId="0" fontId="28" fillId="0" borderId="1" xfId="59" applyFont="1" applyFill="1" applyBorder="1" applyAlignment="1">
      <alignment vertical="center"/>
    </xf>
    <xf numFmtId="181" fontId="1" fillId="0" borderId="1" xfId="59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84" fontId="19" fillId="0" borderId="1" xfId="0" applyNumberFormat="1" applyFont="1" applyFill="1" applyBorder="1" applyAlignment="1">
      <alignment horizontal="center" vertical="center"/>
    </xf>
    <xf numFmtId="184" fontId="1" fillId="0" borderId="1" xfId="59" applyNumberFormat="1" applyFont="1" applyFill="1" applyBorder="1" applyAlignment="1">
      <alignment horizontal="center" vertical="center"/>
    </xf>
    <xf numFmtId="0" fontId="36" fillId="0" borderId="7" xfId="59" applyFont="1" applyFill="1" applyBorder="1" applyAlignment="1">
      <alignment horizontal="center" vertical="center"/>
    </xf>
    <xf numFmtId="0" fontId="28" fillId="0" borderId="1" xfId="59" applyFont="1" applyFill="1" applyBorder="1" applyAlignment="1">
      <alignment horizontal="center" vertical="center" wrapText="1"/>
    </xf>
    <xf numFmtId="0" fontId="28" fillId="0" borderId="1" xfId="59" applyFont="1" applyFill="1" applyBorder="1" applyAlignment="1">
      <alignment vertical="center" wrapText="1"/>
    </xf>
    <xf numFmtId="184" fontId="1" fillId="0" borderId="1" xfId="0" applyNumberFormat="1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10 2 2 2 3 2" xfId="27"/>
    <cellStyle name="计算" xfId="28" builtinId="22"/>
    <cellStyle name="检查单元格" xfId="29" builtinId="23"/>
    <cellStyle name="链接单元格" xfId="30" builtinId="24"/>
    <cellStyle name="常规 2 2 2 10 2 2 2 2" xfId="31"/>
    <cellStyle name="20% - 强调文字颜色 6" xfId="32" builtinId="50"/>
    <cellStyle name="强调文字颜色 2" xfId="33" builtinId="33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10 2 12 2 2 2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常规 2 3 10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 29" xfId="62"/>
    <cellStyle name="常规 23" xfId="63"/>
    <cellStyle name="常规_Sheet1 3" xfId="64"/>
    <cellStyle name="常规 33" xfId="65"/>
    <cellStyle name="常规 28" xfId="66"/>
    <cellStyle name="常规 55 2 2" xfId="67"/>
    <cellStyle name="常规 31 2 2 2 2" xfId="68"/>
    <cellStyle name="常规 25" xfId="69"/>
    <cellStyle name="常规 2 2 2 2 2 2 2 2 2" xfId="70"/>
    <cellStyle name="常规 4 10" xfId="71"/>
    <cellStyle name="常规 2 3 3 2" xfId="72"/>
    <cellStyle name="常规 2 17" xfId="73"/>
    <cellStyle name="常规 10" xfId="74"/>
    <cellStyle name="常规 2 9 4" xfId="75"/>
    <cellStyle name="常规 5 8" xfId="76"/>
    <cellStyle name="常规 2 9" xfId="77"/>
    <cellStyle name="常规 2 11 2" xfId="78"/>
    <cellStyle name="常规 2 3" xfId="79"/>
    <cellStyle name="常规 3 2" xfId="80"/>
    <cellStyle name="常规_和田  2017年统筹整合使用范围财政涉农资金统计表" xfId="81"/>
    <cellStyle name="常规 5" xfId="82"/>
  </cellStyles>
  <tableStyles count="0" defaultTableStyle="TableStyleMedium2" defaultPivotStyle="PivotStyleMedium9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28041;&#20892;&#25972;&#21512;&#24180;&#32456;&#26041;&#26696;\&#21439;&#24066;&#19978;&#25253;\2019&#24180;&#28041;&#20892;&#36164;&#37329;&#32479;&#31609;&#25972;&#21512;&#23454;&#26045;&#26041;&#26696;&#65288;&#36130;&#25919;&#24050;&#23457;&#65289;\&#21644;&#3000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进度台账"/>
    </sheetNames>
    <sheetDataSet>
      <sheetData sheetId="0">
        <row r="4">
          <cell r="M4" t="str">
            <v>地区资金文号</v>
          </cell>
        </row>
        <row r="4">
          <cell r="X4" t="str">
            <v>实际支出金额</v>
          </cell>
        </row>
        <row r="6">
          <cell r="X6">
            <v>100635.404162</v>
          </cell>
        </row>
        <row r="7">
          <cell r="M7" t="str">
            <v>和地财农[2018]104号</v>
          </cell>
        </row>
        <row r="7">
          <cell r="X7">
            <v>804.012807</v>
          </cell>
        </row>
        <row r="8">
          <cell r="M8" t="str">
            <v>和地财农[2018]104号</v>
          </cell>
        </row>
        <row r="8">
          <cell r="X8">
            <v>287.0154</v>
          </cell>
        </row>
        <row r="9">
          <cell r="M9" t="str">
            <v>和地财农[2018]104号</v>
          </cell>
        </row>
        <row r="9">
          <cell r="X9">
            <v>395.55</v>
          </cell>
        </row>
        <row r="10">
          <cell r="M10" t="str">
            <v>和地财农[2018]104号</v>
          </cell>
        </row>
        <row r="10">
          <cell r="X10">
            <v>624.188236</v>
          </cell>
        </row>
        <row r="11">
          <cell r="M11" t="str">
            <v>和地财农[2018]104号</v>
          </cell>
        </row>
        <row r="11">
          <cell r="X11">
            <v>1083.797486</v>
          </cell>
        </row>
        <row r="12">
          <cell r="M12" t="str">
            <v>和地财农[2018]104号</v>
          </cell>
        </row>
        <row r="12">
          <cell r="X12">
            <v>545.86</v>
          </cell>
        </row>
        <row r="13">
          <cell r="M13" t="str">
            <v>和地财农[2018]104号</v>
          </cell>
        </row>
        <row r="13">
          <cell r="X13">
            <v>1692.652661</v>
          </cell>
        </row>
        <row r="14">
          <cell r="M14" t="str">
            <v>和地财农[2018]104号</v>
          </cell>
        </row>
        <row r="14">
          <cell r="X14">
            <v>878.036083</v>
          </cell>
        </row>
        <row r="15">
          <cell r="M15" t="str">
            <v>和地财农[2018]104号</v>
          </cell>
        </row>
        <row r="15">
          <cell r="X15">
            <v>395.098699</v>
          </cell>
        </row>
        <row r="16">
          <cell r="M16" t="str">
            <v>和地财农[2018]104号</v>
          </cell>
        </row>
        <row r="16">
          <cell r="X16">
            <v>251.925339</v>
          </cell>
        </row>
        <row r="17">
          <cell r="M17" t="str">
            <v>和地财农[2018]104号</v>
          </cell>
        </row>
        <row r="17">
          <cell r="X17">
            <v>4793.252697</v>
          </cell>
        </row>
        <row r="18">
          <cell r="M18" t="str">
            <v>和地财农[2018]104号</v>
          </cell>
        </row>
        <row r="18">
          <cell r="X18">
            <v>5780.743766</v>
          </cell>
        </row>
        <row r="19">
          <cell r="M19" t="str">
            <v>和地财农[2018]104号</v>
          </cell>
        </row>
        <row r="19">
          <cell r="X19">
            <v>3000</v>
          </cell>
        </row>
        <row r="20">
          <cell r="M20" t="str">
            <v>和地财扶[2019]1号</v>
          </cell>
        </row>
        <row r="20">
          <cell r="X20">
            <v>1000</v>
          </cell>
        </row>
        <row r="21">
          <cell r="M21" t="str">
            <v>和地财农[2019]58号</v>
          </cell>
        </row>
        <row r="21">
          <cell r="X21">
            <v>509.2</v>
          </cell>
        </row>
        <row r="22">
          <cell r="M22" t="str">
            <v>和地财农[2018]104号</v>
          </cell>
        </row>
        <row r="22">
          <cell r="X22">
            <v>481.714921</v>
          </cell>
        </row>
        <row r="23">
          <cell r="M23" t="str">
            <v>和地财农[2018]104号</v>
          </cell>
        </row>
        <row r="23">
          <cell r="X23">
            <v>108.715</v>
          </cell>
        </row>
        <row r="24">
          <cell r="M24" t="str">
            <v>和地财农[2018]104号</v>
          </cell>
        </row>
        <row r="24">
          <cell r="X24">
            <v>8886.270037</v>
          </cell>
        </row>
        <row r="25">
          <cell r="M25" t="str">
            <v>和地财农[2018]104号</v>
          </cell>
        </row>
        <row r="25">
          <cell r="X25">
            <v>2479.135584</v>
          </cell>
        </row>
        <row r="26">
          <cell r="M26" t="str">
            <v>和地财农[2019]4号</v>
          </cell>
        </row>
        <row r="26">
          <cell r="X26">
            <v>759.6504</v>
          </cell>
        </row>
        <row r="27">
          <cell r="M27" t="str">
            <v>和地财建[2019]104号</v>
          </cell>
        </row>
        <row r="27">
          <cell r="X27">
            <v>2114.668323</v>
          </cell>
        </row>
        <row r="28">
          <cell r="M28" t="str">
            <v>和地财农[2018]104号</v>
          </cell>
        </row>
        <row r="28">
          <cell r="X28">
            <v>2416.528238</v>
          </cell>
        </row>
        <row r="29">
          <cell r="M29" t="str">
            <v>和地财农[2018]104号</v>
          </cell>
        </row>
        <row r="29">
          <cell r="X29">
            <v>942.633425</v>
          </cell>
        </row>
        <row r="30">
          <cell r="M30" t="str">
            <v>和地财农[2018]104号</v>
          </cell>
        </row>
        <row r="30">
          <cell r="X30">
            <v>1330.040736</v>
          </cell>
        </row>
        <row r="31">
          <cell r="M31" t="str">
            <v>和地财农[2018]104号</v>
          </cell>
        </row>
        <row r="31">
          <cell r="X31">
            <v>128.7</v>
          </cell>
        </row>
        <row r="32">
          <cell r="M32" t="str">
            <v>和地财农[2018]104号</v>
          </cell>
        </row>
        <row r="32">
          <cell r="X32">
            <v>562.7</v>
          </cell>
        </row>
        <row r="33">
          <cell r="M33" t="str">
            <v>和地财农[2018]104号</v>
          </cell>
        </row>
        <row r="33">
          <cell r="X33">
            <v>483.3</v>
          </cell>
        </row>
        <row r="34">
          <cell r="M34" t="str">
            <v>和地财农[2018]104号</v>
          </cell>
        </row>
        <row r="34">
          <cell r="X34">
            <v>1474.213983</v>
          </cell>
        </row>
        <row r="35">
          <cell r="M35" t="str">
            <v>和地财农[2018]104号</v>
          </cell>
        </row>
        <row r="35">
          <cell r="X35">
            <v>805.642656</v>
          </cell>
        </row>
        <row r="36">
          <cell r="M36" t="str">
            <v>和地财农[2018]104号</v>
          </cell>
        </row>
        <row r="36">
          <cell r="X36">
            <v>562.848243</v>
          </cell>
        </row>
        <row r="37">
          <cell r="M37" t="str">
            <v>和地财农[2018]104号</v>
          </cell>
        </row>
        <row r="37">
          <cell r="X37">
            <v>1792.276381</v>
          </cell>
        </row>
        <row r="38">
          <cell r="M38" t="str">
            <v>和地财农[2018]104号</v>
          </cell>
        </row>
        <row r="38">
          <cell r="X38">
            <v>63.086817</v>
          </cell>
        </row>
        <row r="39">
          <cell r="M39" t="str">
            <v>和地财农[2019]4号</v>
          </cell>
        </row>
        <row r="39">
          <cell r="X39">
            <v>1092.042787</v>
          </cell>
        </row>
        <row r="40">
          <cell r="M40" t="str">
            <v>和地财农[2019]4号</v>
          </cell>
        </row>
        <row r="40">
          <cell r="X40">
            <v>8527.052503</v>
          </cell>
        </row>
        <row r="41">
          <cell r="M41" t="str">
            <v>和地财扶[2019]1号</v>
          </cell>
        </row>
        <row r="41">
          <cell r="X41">
            <v>6598.431471</v>
          </cell>
        </row>
        <row r="42">
          <cell r="M42" t="str">
            <v>和地财农[2018]104号</v>
          </cell>
        </row>
        <row r="42">
          <cell r="X42">
            <v>1496.427202</v>
          </cell>
        </row>
        <row r="43">
          <cell r="M43" t="str">
            <v>和地财农[2019]51号</v>
          </cell>
        </row>
        <row r="43">
          <cell r="X43">
            <v>76.65</v>
          </cell>
        </row>
        <row r="44">
          <cell r="M44" t="str">
            <v>和地财农[2019]52号</v>
          </cell>
        </row>
        <row r="44">
          <cell r="X44">
            <v>119.22</v>
          </cell>
        </row>
        <row r="45">
          <cell r="M45" t="str">
            <v>和地财农[2019]49号</v>
          </cell>
        </row>
        <row r="45">
          <cell r="X45">
            <v>37.21</v>
          </cell>
        </row>
        <row r="46">
          <cell r="M46" t="str">
            <v>和地财行[2019]51号</v>
          </cell>
        </row>
        <row r="46">
          <cell r="X46">
            <v>78.04</v>
          </cell>
        </row>
        <row r="47">
          <cell r="M47" t="str">
            <v>和地财建[2019]132号</v>
          </cell>
        </row>
        <row r="47">
          <cell r="X47">
            <v>642</v>
          </cell>
        </row>
        <row r="48">
          <cell r="M48" t="str">
            <v>和地财建[2019]139号</v>
          </cell>
        </row>
        <row r="48">
          <cell r="X48">
            <v>400</v>
          </cell>
        </row>
        <row r="49">
          <cell r="M49" t="str">
            <v>和地财农[2018]112号</v>
          </cell>
        </row>
        <row r="49">
          <cell r="X49">
            <v>5.5</v>
          </cell>
        </row>
        <row r="50">
          <cell r="M50" t="str">
            <v>和地财农[2019]1号</v>
          </cell>
        </row>
        <row r="50">
          <cell r="X50">
            <v>3.288</v>
          </cell>
        </row>
        <row r="51">
          <cell r="M51" t="str">
            <v>和地乡财[2019]2号</v>
          </cell>
        </row>
        <row r="51">
          <cell r="X51">
            <v>7.621</v>
          </cell>
        </row>
        <row r="52">
          <cell r="M52" t="str">
            <v>和地财农[2019]4号</v>
          </cell>
        </row>
        <row r="52">
          <cell r="X52">
            <v>528.483064</v>
          </cell>
        </row>
        <row r="53">
          <cell r="M53" t="str">
            <v>和地财农[2019]4号</v>
          </cell>
        </row>
        <row r="53">
          <cell r="X53">
            <v>291.616128</v>
          </cell>
        </row>
        <row r="54">
          <cell r="M54" t="str">
            <v>和地财农[2019]4号</v>
          </cell>
        </row>
        <row r="54">
          <cell r="X54">
            <v>160</v>
          </cell>
        </row>
        <row r="55">
          <cell r="M55" t="str">
            <v>和地财农[2019]4号</v>
          </cell>
        </row>
        <row r="55">
          <cell r="X55">
            <v>81.669036</v>
          </cell>
        </row>
        <row r="56">
          <cell r="M56" t="str">
            <v>和地财农[2019]4号</v>
          </cell>
        </row>
        <row r="56">
          <cell r="X56">
            <v>101</v>
          </cell>
        </row>
        <row r="57">
          <cell r="M57" t="str">
            <v>和地财农[2019]4号</v>
          </cell>
        </row>
        <row r="57">
          <cell r="X57">
            <v>536.273281</v>
          </cell>
        </row>
        <row r="58">
          <cell r="M58" t="str">
            <v>和地财农[2019]4号</v>
          </cell>
        </row>
        <row r="58">
          <cell r="X58">
            <v>362.180847</v>
          </cell>
        </row>
        <row r="59">
          <cell r="M59" t="str">
            <v>和地财建[2018]148号</v>
          </cell>
        </row>
        <row r="59">
          <cell r="X59">
            <v>1316</v>
          </cell>
        </row>
        <row r="60">
          <cell r="M60" t="str">
            <v>和地财扶[2019]1号</v>
          </cell>
        </row>
        <row r="60">
          <cell r="X60">
            <v>1987.913677</v>
          </cell>
        </row>
        <row r="61">
          <cell r="M61" t="str">
            <v>和地财农[2019]50号</v>
          </cell>
        </row>
        <row r="61">
          <cell r="X61">
            <v>820</v>
          </cell>
        </row>
        <row r="62">
          <cell r="M62" t="str">
            <v>和地财农[2019]52号</v>
          </cell>
        </row>
        <row r="62">
          <cell r="X62">
            <v>119.021253</v>
          </cell>
        </row>
        <row r="63">
          <cell r="M63" t="str">
            <v>和地财农[2018]115号</v>
          </cell>
        </row>
        <row r="63">
          <cell r="X63">
            <v>393.51759</v>
          </cell>
        </row>
        <row r="64">
          <cell r="M64" t="str">
            <v>和地财农[2018]112号</v>
          </cell>
        </row>
        <row r="64">
          <cell r="X64">
            <v>0</v>
          </cell>
        </row>
        <row r="65">
          <cell r="M65" t="str">
            <v>和地财农[2018]115号</v>
          </cell>
        </row>
        <row r="65">
          <cell r="X65">
            <v>246.837054</v>
          </cell>
        </row>
        <row r="66">
          <cell r="M66" t="str">
            <v>和地财农[2018]112号</v>
          </cell>
        </row>
        <row r="66">
          <cell r="X66">
            <v>272.13</v>
          </cell>
        </row>
        <row r="67">
          <cell r="M67" t="str">
            <v>和地财建[2018]148号</v>
          </cell>
        </row>
        <row r="67">
          <cell r="X67">
            <v>117.87</v>
          </cell>
        </row>
        <row r="68">
          <cell r="M68" t="str">
            <v>和地财农[2018]110号</v>
          </cell>
        </row>
        <row r="68">
          <cell r="X68">
            <v>10</v>
          </cell>
        </row>
        <row r="69">
          <cell r="M69" t="str">
            <v>和地财农[2018]104号</v>
          </cell>
        </row>
        <row r="69">
          <cell r="X69">
            <v>2000</v>
          </cell>
        </row>
        <row r="70">
          <cell r="M70" t="str">
            <v>和地财扶[2019]1号</v>
          </cell>
        </row>
        <row r="70">
          <cell r="X70">
            <v>0</v>
          </cell>
        </row>
        <row r="71">
          <cell r="M71" t="str">
            <v>和地财建[2019]98号</v>
          </cell>
        </row>
        <row r="71">
          <cell r="X71">
            <v>6.588</v>
          </cell>
        </row>
        <row r="72">
          <cell r="M72" t="str">
            <v>和地财农[2019]58号</v>
          </cell>
        </row>
        <row r="72">
          <cell r="X72">
            <v>504.96</v>
          </cell>
        </row>
        <row r="73">
          <cell r="M73" t="str">
            <v>和地财农[2019]52号</v>
          </cell>
        </row>
        <row r="73">
          <cell r="X73">
            <v>220.66</v>
          </cell>
        </row>
        <row r="74">
          <cell r="M74" t="str">
            <v>和地财建[2019]138号</v>
          </cell>
        </row>
        <row r="74">
          <cell r="X74">
            <v>523</v>
          </cell>
        </row>
        <row r="75">
          <cell r="M75" t="str">
            <v>和地财建[2019]139号</v>
          </cell>
        </row>
        <row r="75">
          <cell r="X75">
            <v>5.06</v>
          </cell>
        </row>
        <row r="76">
          <cell r="M76" t="str">
            <v>和地财建[2019]148号</v>
          </cell>
        </row>
        <row r="76">
          <cell r="X76">
            <v>7.6374</v>
          </cell>
        </row>
        <row r="77">
          <cell r="M77" t="str">
            <v>和地财社[2019]25号</v>
          </cell>
        </row>
        <row r="77">
          <cell r="X77">
            <v>8.8</v>
          </cell>
        </row>
        <row r="78">
          <cell r="M78" t="str">
            <v>和地财教[2019]41号</v>
          </cell>
        </row>
        <row r="78">
          <cell r="X78">
            <v>366</v>
          </cell>
        </row>
        <row r="79">
          <cell r="M79" t="str">
            <v>和地财建[2019]99号</v>
          </cell>
        </row>
        <row r="79">
          <cell r="X79">
            <v>366</v>
          </cell>
        </row>
        <row r="80">
          <cell r="M80" t="str">
            <v>和地财建[2019]94号</v>
          </cell>
        </row>
        <row r="80">
          <cell r="X80">
            <v>54.9</v>
          </cell>
        </row>
        <row r="81">
          <cell r="M81" t="str">
            <v>和地财建[2019]95号</v>
          </cell>
        </row>
        <row r="81">
          <cell r="X81">
            <v>2.24222</v>
          </cell>
        </row>
        <row r="82">
          <cell r="M82" t="str">
            <v>和地财农[2018]112号</v>
          </cell>
        </row>
        <row r="82">
          <cell r="X82">
            <v>192.545373</v>
          </cell>
        </row>
        <row r="83">
          <cell r="M83" t="str">
            <v>和地财农[2018]112号</v>
          </cell>
        </row>
        <row r="83">
          <cell r="X83">
            <v>48.131173</v>
          </cell>
        </row>
        <row r="84">
          <cell r="M84" t="str">
            <v>和地财农[2018]112号</v>
          </cell>
        </row>
        <row r="84">
          <cell r="X84">
            <v>103.341</v>
          </cell>
        </row>
        <row r="85">
          <cell r="M85" t="str">
            <v>和地财农[2018]112号</v>
          </cell>
        </row>
        <row r="85">
          <cell r="X85">
            <v>167.583537</v>
          </cell>
        </row>
        <row r="86">
          <cell r="M86" t="str">
            <v>和地财建[2018]147号</v>
          </cell>
        </row>
        <row r="86">
          <cell r="X86">
            <v>3230.975324</v>
          </cell>
        </row>
        <row r="87">
          <cell r="M87" t="str">
            <v>和地财建[2018]147号</v>
          </cell>
        </row>
        <row r="87">
          <cell r="X87">
            <v>3354.661325</v>
          </cell>
        </row>
        <row r="88">
          <cell r="M88" t="str">
            <v>和地财建[2018]147号</v>
          </cell>
        </row>
        <row r="88">
          <cell r="X88">
            <v>553.64</v>
          </cell>
        </row>
        <row r="89">
          <cell r="M89" t="str">
            <v>和地财建[2018]147号</v>
          </cell>
        </row>
        <row r="89">
          <cell r="X89">
            <v>531.14</v>
          </cell>
        </row>
        <row r="90">
          <cell r="M90" t="str">
            <v>和地财农[2019]1号</v>
          </cell>
        </row>
        <row r="90">
          <cell r="X90">
            <v>366.959867</v>
          </cell>
        </row>
        <row r="91">
          <cell r="M91" t="str">
            <v>和地财农[2019]1号</v>
          </cell>
        </row>
        <row r="91">
          <cell r="X91">
            <v>0</v>
          </cell>
        </row>
        <row r="92">
          <cell r="M92" t="str">
            <v>和地财农[2019]1号</v>
          </cell>
        </row>
        <row r="92">
          <cell r="X92">
            <v>302.08</v>
          </cell>
        </row>
        <row r="93">
          <cell r="M93" t="str">
            <v>和地财农[2019]1号</v>
          </cell>
        </row>
        <row r="93">
          <cell r="X93">
            <v>173.78066</v>
          </cell>
        </row>
        <row r="94">
          <cell r="M94" t="str">
            <v>和地乡财[2019]2号</v>
          </cell>
        </row>
        <row r="94">
          <cell r="X94">
            <v>192.06</v>
          </cell>
        </row>
        <row r="95">
          <cell r="M95" t="str">
            <v>和地财农[2019]1号</v>
          </cell>
        </row>
        <row r="95">
          <cell r="X95">
            <v>125.49</v>
          </cell>
        </row>
        <row r="96">
          <cell r="M96" t="str">
            <v>和地乡财[2019]2号</v>
          </cell>
        </row>
        <row r="96">
          <cell r="X96">
            <v>84.69263</v>
          </cell>
        </row>
        <row r="97">
          <cell r="M97" t="str">
            <v>和地财农[2019]1号</v>
          </cell>
        </row>
        <row r="97">
          <cell r="X97">
            <v>8.25</v>
          </cell>
        </row>
        <row r="98">
          <cell r="M98" t="str">
            <v>和地财农[2019]1号</v>
          </cell>
        </row>
        <row r="98">
          <cell r="X98">
            <v>19.78</v>
          </cell>
        </row>
        <row r="99">
          <cell r="M99" t="str">
            <v>和地乡财[2019]6号</v>
          </cell>
        </row>
        <row r="99">
          <cell r="X99">
            <v>16</v>
          </cell>
        </row>
        <row r="100">
          <cell r="M100" t="str">
            <v>和地财农[2019]1号</v>
          </cell>
        </row>
        <row r="100">
          <cell r="X100">
            <v>6.00954</v>
          </cell>
        </row>
        <row r="101">
          <cell r="M101" t="str">
            <v>和地财农[2019]1号</v>
          </cell>
        </row>
        <row r="101">
          <cell r="X101">
            <v>1</v>
          </cell>
        </row>
        <row r="102">
          <cell r="M102" t="str">
            <v>和地乡财[2019]4号</v>
          </cell>
        </row>
        <row r="102">
          <cell r="X102">
            <v>78</v>
          </cell>
        </row>
        <row r="103">
          <cell r="M103" t="str">
            <v>和地财综[2018]68号</v>
          </cell>
        </row>
        <row r="103">
          <cell r="X103">
            <v>26.08</v>
          </cell>
        </row>
        <row r="104">
          <cell r="M104" t="str">
            <v>和地财农[2019]52号</v>
          </cell>
        </row>
        <row r="104">
          <cell r="X104">
            <v>21.714</v>
          </cell>
        </row>
        <row r="105">
          <cell r="M105">
            <v>1</v>
          </cell>
        </row>
        <row r="105">
          <cell r="X105">
            <v>400</v>
          </cell>
        </row>
        <row r="106">
          <cell r="M106" t="str">
            <v>和地财农[2019]51号</v>
          </cell>
        </row>
        <row r="106">
          <cell r="X106">
            <v>0</v>
          </cell>
        </row>
        <row r="107">
          <cell r="M107" t="str">
            <v>和地财农[2019]58号</v>
          </cell>
        </row>
        <row r="107">
          <cell r="X107">
            <v>224.383124</v>
          </cell>
        </row>
        <row r="108">
          <cell r="M108" t="str">
            <v>和地财扶[2019]1号</v>
          </cell>
        </row>
        <row r="108">
          <cell r="X108">
            <v>183.17</v>
          </cell>
        </row>
        <row r="109">
          <cell r="M109" t="str">
            <v>和地财农[2019]45号</v>
          </cell>
        </row>
        <row r="109">
          <cell r="X109">
            <v>218.58</v>
          </cell>
        </row>
        <row r="110">
          <cell r="M110" t="str">
            <v>和地财农[2019]45号</v>
          </cell>
        </row>
        <row r="110">
          <cell r="X110">
            <v>28.58</v>
          </cell>
        </row>
        <row r="111">
          <cell r="M111" t="str">
            <v>和地财农[2019]45号</v>
          </cell>
        </row>
        <row r="111">
          <cell r="X111">
            <v>0</v>
          </cell>
        </row>
        <row r="112">
          <cell r="M112" t="str">
            <v>和地乡财[2019]2号</v>
          </cell>
        </row>
        <row r="112">
          <cell r="X112">
            <v>51</v>
          </cell>
        </row>
        <row r="113">
          <cell r="M113" t="str">
            <v>和地乡财[2019]4号</v>
          </cell>
        </row>
        <row r="113">
          <cell r="X113">
            <v>13.67</v>
          </cell>
        </row>
        <row r="114">
          <cell r="M114" t="str">
            <v>和地乡财[2019]6号</v>
          </cell>
        </row>
        <row r="114">
          <cell r="X114">
            <v>0</v>
          </cell>
        </row>
        <row r="115">
          <cell r="M115" t="str">
            <v>和地财农[2019]46号</v>
          </cell>
        </row>
        <row r="115">
          <cell r="X115">
            <v>620</v>
          </cell>
        </row>
        <row r="116">
          <cell r="M116" t="str">
            <v>和地财社[2019]73号</v>
          </cell>
        </row>
        <row r="116">
          <cell r="X116">
            <v>658.813596</v>
          </cell>
        </row>
        <row r="117">
          <cell r="M117" t="str">
            <v>和地财农[2018]104号</v>
          </cell>
        </row>
        <row r="117">
          <cell r="X117">
            <v>0</v>
          </cell>
        </row>
        <row r="118">
          <cell r="M118" t="str">
            <v>和地财农[2018]115号</v>
          </cell>
        </row>
        <row r="118">
          <cell r="X118">
            <v>19.57382</v>
          </cell>
        </row>
        <row r="119">
          <cell r="M119" t="str">
            <v>和地财农[2019]46号</v>
          </cell>
        </row>
        <row r="119">
          <cell r="X119">
            <v>71.350002</v>
          </cell>
        </row>
        <row r="120">
          <cell r="M120" t="str">
            <v>和地财农[2019]46号</v>
          </cell>
        </row>
        <row r="120">
          <cell r="X120">
            <v>112.557807</v>
          </cell>
        </row>
        <row r="121">
          <cell r="M121" t="str">
            <v>和地财建[2019]162号</v>
          </cell>
        </row>
        <row r="121">
          <cell r="X121">
            <v>219.530594</v>
          </cell>
        </row>
        <row r="122">
          <cell r="M122" t="str">
            <v>和地财农[2019]46号</v>
          </cell>
        </row>
        <row r="122">
          <cell r="X122">
            <v>450</v>
          </cell>
        </row>
        <row r="123">
          <cell r="M123" t="str">
            <v>和地财社[2019]73号</v>
          </cell>
        </row>
        <row r="123">
          <cell r="X123">
            <v>461.842086</v>
          </cell>
        </row>
        <row r="124">
          <cell r="M124" t="str">
            <v>和地财农[2018]115号</v>
          </cell>
        </row>
        <row r="124">
          <cell r="X124">
            <v>14.049</v>
          </cell>
        </row>
        <row r="125">
          <cell r="M125" t="str">
            <v>和地财农[2018]112号</v>
          </cell>
        </row>
        <row r="125">
          <cell r="X125">
            <v>0</v>
          </cell>
        </row>
        <row r="126">
          <cell r="M126" t="str">
            <v>和地财农[2019]46号</v>
          </cell>
        </row>
        <row r="126">
          <cell r="X126">
            <v>111</v>
          </cell>
        </row>
        <row r="127">
          <cell r="M127" t="str">
            <v>和地财建[2019]107号</v>
          </cell>
        </row>
        <row r="127">
          <cell r="X127">
            <v>89</v>
          </cell>
        </row>
        <row r="128">
          <cell r="M128" t="str">
            <v>和地财社[2019]73号</v>
          </cell>
        </row>
        <row r="128">
          <cell r="X128">
            <v>34.878269</v>
          </cell>
        </row>
        <row r="129">
          <cell r="M129" t="str">
            <v>和地财农[2018]112号</v>
          </cell>
        </row>
        <row r="129">
          <cell r="X129">
            <v>0</v>
          </cell>
        </row>
        <row r="130">
          <cell r="M130" t="str">
            <v>和地财建[2019]107号</v>
          </cell>
        </row>
        <row r="130">
          <cell r="X130">
            <v>200</v>
          </cell>
        </row>
        <row r="131">
          <cell r="M131" t="str">
            <v>和地财社[2019]73号</v>
          </cell>
        </row>
        <row r="131">
          <cell r="X131">
            <v>244.466049</v>
          </cell>
        </row>
        <row r="132">
          <cell r="M132" t="str">
            <v>和地财建[2019]107号</v>
          </cell>
        </row>
        <row r="132">
          <cell r="X132">
            <v>80</v>
          </cell>
        </row>
        <row r="133">
          <cell r="M133" t="str">
            <v>和地财扶[2019]1号</v>
          </cell>
        </row>
        <row r="133">
          <cell r="X133">
            <v>323</v>
          </cell>
        </row>
        <row r="134">
          <cell r="M134" t="str">
            <v>和地财扶[2019]1号</v>
          </cell>
        </row>
        <row r="134">
          <cell r="X134">
            <v>1204.056604</v>
          </cell>
        </row>
        <row r="135">
          <cell r="M135" t="str">
            <v>和地财扶[2019]1号</v>
          </cell>
        </row>
        <row r="135">
          <cell r="X135">
            <v>90</v>
          </cell>
        </row>
        <row r="136">
          <cell r="M136" t="str">
            <v>和地财农[2019]58号</v>
          </cell>
        </row>
        <row r="136">
          <cell r="X136">
            <v>924.121738</v>
          </cell>
        </row>
        <row r="137">
          <cell r="M137" t="str">
            <v>和地财扶[2019]1号</v>
          </cell>
        </row>
        <row r="137">
          <cell r="X137">
            <v>314.234824</v>
          </cell>
        </row>
        <row r="138">
          <cell r="M138" t="str">
            <v>和地财农[2019]58号</v>
          </cell>
        </row>
        <row r="138">
          <cell r="X138">
            <v>2584.27685</v>
          </cell>
        </row>
        <row r="139">
          <cell r="M139" t="str">
            <v>和地财建[2019]162号</v>
          </cell>
        </row>
        <row r="139">
          <cell r="X139">
            <v>895.5</v>
          </cell>
        </row>
        <row r="140">
          <cell r="M140" t="str">
            <v>和地财农[2018]112号</v>
          </cell>
        </row>
        <row r="140">
          <cell r="X140">
            <v>0</v>
          </cell>
        </row>
        <row r="141">
          <cell r="M141" t="str">
            <v>和地财农[2018]112号</v>
          </cell>
        </row>
        <row r="141">
          <cell r="X141">
            <v>0</v>
          </cell>
        </row>
        <row r="142">
          <cell r="M142" t="str">
            <v>和地财农[2019]60号</v>
          </cell>
        </row>
        <row r="142">
          <cell r="X142">
            <v>36.6</v>
          </cell>
        </row>
        <row r="143">
          <cell r="M143" t="str">
            <v>和地财建[2019]139号</v>
          </cell>
        </row>
        <row r="143">
          <cell r="X143">
            <v>21.94</v>
          </cell>
        </row>
        <row r="144">
          <cell r="M144" t="str">
            <v>和地财建[2019]142号</v>
          </cell>
        </row>
        <row r="144">
          <cell r="X144">
            <v>1.46</v>
          </cell>
        </row>
        <row r="145">
          <cell r="M145" t="str">
            <v>和地财建[2019]114号</v>
          </cell>
        </row>
        <row r="145">
          <cell r="X145">
            <v>750</v>
          </cell>
        </row>
        <row r="146">
          <cell r="M146" t="str">
            <v>和地财农[2019]48号</v>
          </cell>
        </row>
        <row r="146">
          <cell r="X146">
            <v>549.8492</v>
          </cell>
        </row>
        <row r="147">
          <cell r="M147" t="str">
            <v>和地财农[2019]58号</v>
          </cell>
        </row>
        <row r="147">
          <cell r="X147">
            <v>0</v>
          </cell>
        </row>
        <row r="148">
          <cell r="M148" t="str">
            <v>和地财农[2019]51号</v>
          </cell>
        </row>
        <row r="148">
          <cell r="X148">
            <v>14.1126</v>
          </cell>
        </row>
        <row r="149">
          <cell r="M149" t="str">
            <v>和地财建[2019]150号</v>
          </cell>
        </row>
        <row r="149">
          <cell r="X149">
            <v>101</v>
          </cell>
        </row>
        <row r="150">
          <cell r="M150" t="str">
            <v>和地财建[2019]151号</v>
          </cell>
        </row>
        <row r="150">
          <cell r="X150">
            <v>10.241712</v>
          </cell>
        </row>
        <row r="151">
          <cell r="M151" t="str">
            <v>和地财建[2019]162号</v>
          </cell>
        </row>
        <row r="151">
          <cell r="X151">
            <v>203.943139</v>
          </cell>
        </row>
        <row r="152">
          <cell r="M152" t="str">
            <v>和地财农[2019]58号</v>
          </cell>
        </row>
        <row r="152">
          <cell r="X152">
            <v>0</v>
          </cell>
        </row>
        <row r="153">
          <cell r="M153" t="str">
            <v>和地财农[2019]51号</v>
          </cell>
        </row>
        <row r="153">
          <cell r="X153">
            <v>0</v>
          </cell>
        </row>
        <row r="154">
          <cell r="M154" t="str">
            <v>和地财农[2018]104号</v>
          </cell>
        </row>
        <row r="154">
          <cell r="X154">
            <v>0</v>
          </cell>
        </row>
        <row r="155">
          <cell r="M155" t="str">
            <v>和地财农[2018]104号</v>
          </cell>
        </row>
        <row r="155">
          <cell r="X155">
            <v>0</v>
          </cell>
        </row>
        <row r="156">
          <cell r="M156" t="str">
            <v>和地财农[2018]112号</v>
          </cell>
        </row>
        <row r="156">
          <cell r="X156">
            <v>0</v>
          </cell>
        </row>
        <row r="157">
          <cell r="M157" t="str">
            <v>和地财建[2019]177号</v>
          </cell>
        </row>
        <row r="157">
          <cell r="X157">
            <v>336.408288</v>
          </cell>
        </row>
        <row r="158">
          <cell r="M158" t="str">
            <v>和地财建[2019]177号</v>
          </cell>
        </row>
        <row r="158">
          <cell r="X158">
            <v>237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view="pageBreakPreview" zoomScaleNormal="100" zoomScaleSheetLayoutView="100" workbookViewId="0">
      <selection activeCell="S6" sqref="S6"/>
    </sheetView>
  </sheetViews>
  <sheetFormatPr defaultColWidth="9" defaultRowHeight="13.5"/>
  <cols>
    <col min="1" max="1" width="6.25" style="56" customWidth="1"/>
    <col min="2" max="2" width="11.75" style="56" customWidth="1"/>
    <col min="3" max="4" width="21.125" style="56" customWidth="1"/>
    <col min="5" max="5" width="14.5" style="56" customWidth="1"/>
    <col min="6" max="8" width="14.875" style="56"/>
    <col min="9" max="9" width="12.75" style="56" customWidth="1"/>
    <col min="10" max="10" width="13.5" style="56" customWidth="1"/>
    <col min="11" max="11" width="9" style="56"/>
    <col min="12" max="12" width="12.625" style="56"/>
    <col min="13" max="16326" width="9" style="56"/>
  </cols>
  <sheetData>
    <row r="1" s="56" customFormat="1" ht="12" spans="1:16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6" customFormat="1" ht="30" customHeight="1" spans="1:16">
      <c r="A2" s="196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206"/>
      <c r="M2" s="59"/>
      <c r="N2" s="59"/>
      <c r="O2" s="59"/>
      <c r="P2" s="59"/>
    </row>
    <row r="3" s="56" customFormat="1" ht="36" customHeight="1" spans="1:16">
      <c r="A3" s="198" t="s">
        <v>2</v>
      </c>
      <c r="B3" s="198" t="s">
        <v>3</v>
      </c>
      <c r="C3" s="198" t="s">
        <v>4</v>
      </c>
      <c r="D3" s="198" t="s">
        <v>5</v>
      </c>
      <c r="E3" s="199" t="s">
        <v>6</v>
      </c>
      <c r="F3" s="199"/>
      <c r="G3" s="199" t="s">
        <v>7</v>
      </c>
      <c r="H3" s="199"/>
      <c r="I3" s="198" t="s">
        <v>8</v>
      </c>
      <c r="J3" s="198"/>
      <c r="K3" s="198"/>
      <c r="L3" s="198"/>
      <c r="M3" s="59"/>
      <c r="N3" s="59"/>
      <c r="O3" s="59"/>
      <c r="P3" s="59"/>
    </row>
    <row r="4" s="56" customFormat="1" ht="51" customHeight="1" spans="1:16">
      <c r="A4" s="198"/>
      <c r="B4" s="198"/>
      <c r="C4" s="198"/>
      <c r="D4" s="198"/>
      <c r="E4" s="198" t="s">
        <v>9</v>
      </c>
      <c r="F4" s="198"/>
      <c r="G4" s="200" t="s">
        <v>10</v>
      </c>
      <c r="H4" s="200"/>
      <c r="I4" s="207" t="s">
        <v>11</v>
      </c>
      <c r="J4" s="207"/>
      <c r="K4" s="198" t="s">
        <v>12</v>
      </c>
      <c r="L4" s="198" t="s">
        <v>13</v>
      </c>
      <c r="M4" s="59"/>
      <c r="N4" s="59"/>
      <c r="O4" s="59"/>
      <c r="P4" s="59"/>
    </row>
    <row r="5" s="56" customFormat="1" ht="47" customHeight="1" spans="1:16">
      <c r="A5" s="198"/>
      <c r="B5" s="198"/>
      <c r="C5" s="198"/>
      <c r="D5" s="198"/>
      <c r="E5" s="201" t="s">
        <v>14</v>
      </c>
      <c r="F5" s="200" t="s">
        <v>15</v>
      </c>
      <c r="G5" s="200" t="s">
        <v>10</v>
      </c>
      <c r="H5" s="200" t="s">
        <v>15</v>
      </c>
      <c r="I5" s="208" t="s">
        <v>16</v>
      </c>
      <c r="J5" s="208" t="s">
        <v>15</v>
      </c>
      <c r="K5" s="198"/>
      <c r="L5" s="198"/>
      <c r="M5" s="59"/>
      <c r="N5" s="59"/>
      <c r="O5" s="59"/>
      <c r="P5" s="59"/>
    </row>
    <row r="6" s="56" customFormat="1" ht="84" customHeight="1" spans="1:16">
      <c r="A6" s="202">
        <v>1</v>
      </c>
      <c r="B6" s="203" t="s">
        <v>17</v>
      </c>
      <c r="C6" s="204">
        <v>100752.8524</v>
      </c>
      <c r="D6" s="204">
        <f>F6+H6+J6+L6</f>
        <v>88805.8844</v>
      </c>
      <c r="E6" s="204">
        <v>84122.5424</v>
      </c>
      <c r="F6" s="205">
        <f>附件2!F7+附件2!H7+附件2!J7+附件2!L7+附件2!N7+附件2!P7+附件2!R7+附件2!T7+附件2!V7+附件2!X7+附件2!Z7+附件2!AB7+附件2!AD7+附件2!AF7+附件2!AH7</f>
        <v>76070.2344</v>
      </c>
      <c r="G6" s="205">
        <f>H6+J6+L6+N6+P6+R6+T6+V6+X6+Z6+AB6+AD6+AF6</f>
        <v>12735.65</v>
      </c>
      <c r="H6" s="205">
        <f>附件2!AK7+附件2!AM7+附件2!AO7+附件2!AQ7+附件2!AS7+附件2!AU7+附件2!AW7+附件2!AY7+附件2!BA7+附件2!BC7+附件2!BE7+附件2!BG7+附件2!BI7</f>
        <v>11656.31</v>
      </c>
      <c r="I6" s="209">
        <v>1.34</v>
      </c>
      <c r="J6" s="209">
        <v>1.34</v>
      </c>
      <c r="K6" s="205"/>
      <c r="L6" s="205">
        <f>附件2!BM7</f>
        <v>1078</v>
      </c>
      <c r="M6" s="78"/>
      <c r="N6" s="59"/>
      <c r="O6" s="59"/>
      <c r="P6" s="59"/>
    </row>
    <row r="7" s="56" customFormat="1" ht="12" spans="1:13">
      <c r="A7" s="71"/>
      <c r="B7" s="72"/>
      <c r="C7" s="73"/>
      <c r="D7" s="73"/>
      <c r="E7" s="73"/>
      <c r="F7" s="73"/>
      <c r="G7" s="73"/>
      <c r="H7" s="73"/>
      <c r="I7" s="73"/>
      <c r="J7" s="71"/>
      <c r="K7" s="71"/>
      <c r="L7" s="71"/>
      <c r="M7" s="78"/>
    </row>
    <row r="8" s="56" customFormat="1" ht="12" spans="1:13">
      <c r="A8" s="71"/>
      <c r="B8" s="57"/>
      <c r="C8" s="74"/>
      <c r="D8" s="74"/>
      <c r="E8" s="74"/>
      <c r="F8" s="74"/>
      <c r="G8" s="74"/>
      <c r="H8" s="74"/>
      <c r="I8" s="74"/>
      <c r="J8" s="71"/>
      <c r="K8" s="71"/>
      <c r="L8" s="71"/>
      <c r="M8" s="78"/>
    </row>
    <row r="9" s="56" customFormat="1" ht="12" spans="1:13">
      <c r="A9" s="71"/>
      <c r="B9" s="57"/>
      <c r="C9" s="74"/>
      <c r="D9" s="74"/>
      <c r="E9" s="74"/>
      <c r="F9" s="74"/>
      <c r="G9" s="74"/>
      <c r="H9" s="74"/>
      <c r="I9" s="74"/>
      <c r="J9" s="71"/>
      <c r="K9" s="71"/>
      <c r="L9" s="71"/>
      <c r="M9" s="78"/>
    </row>
    <row r="10" s="56" customFormat="1" ht="12" spans="1:13">
      <c r="A10" s="71"/>
      <c r="B10" s="57"/>
      <c r="C10" s="74"/>
      <c r="D10" s="74"/>
      <c r="E10" s="74"/>
      <c r="F10" s="74"/>
      <c r="G10" s="74"/>
      <c r="H10" s="74"/>
      <c r="I10" s="74"/>
      <c r="J10" s="71"/>
      <c r="K10" s="71"/>
      <c r="L10" s="71"/>
      <c r="M10" s="78"/>
    </row>
    <row r="11" s="56" customFormat="1" ht="12" spans="1:13">
      <c r="A11" s="71"/>
      <c r="B11" s="57"/>
      <c r="C11" s="74"/>
      <c r="D11" s="74"/>
      <c r="E11" s="74"/>
      <c r="F11" s="74"/>
      <c r="G11" s="74"/>
      <c r="H11" s="74"/>
      <c r="I11" s="74"/>
      <c r="J11" s="71"/>
      <c r="K11" s="71"/>
      <c r="L11" s="71"/>
      <c r="M11" s="78"/>
    </row>
    <row r="12" s="56" customFormat="1" ht="12" spans="1:13">
      <c r="A12" s="71"/>
      <c r="B12" s="57"/>
      <c r="C12" s="74"/>
      <c r="D12" s="74"/>
      <c r="E12" s="74"/>
      <c r="F12" s="74"/>
      <c r="G12" s="74"/>
      <c r="H12" s="74"/>
      <c r="I12" s="74"/>
      <c r="J12" s="76"/>
      <c r="K12" s="76"/>
      <c r="L12" s="76"/>
      <c r="M12" s="78"/>
    </row>
    <row r="13" s="56" customFormat="1" ht="12" spans="1:13">
      <c r="A13" s="71"/>
      <c r="B13" s="57"/>
      <c r="C13" s="74"/>
      <c r="D13" s="74"/>
      <c r="E13" s="74"/>
      <c r="F13" s="74"/>
      <c r="G13" s="74"/>
      <c r="H13" s="74"/>
      <c r="I13" s="74"/>
      <c r="J13" s="71"/>
      <c r="K13" s="71"/>
      <c r="L13" s="71"/>
      <c r="M13" s="78"/>
    </row>
    <row r="14" s="56" customFormat="1" ht="12" spans="1:13">
      <c r="A14" s="71"/>
      <c r="B14" s="57"/>
      <c r="C14" s="74"/>
      <c r="D14" s="74"/>
      <c r="E14" s="74"/>
      <c r="F14" s="74"/>
      <c r="G14" s="74"/>
      <c r="H14" s="74"/>
      <c r="I14" s="74"/>
      <c r="J14" s="71"/>
      <c r="K14" s="71"/>
      <c r="L14" s="71"/>
      <c r="M14" s="78"/>
    </row>
    <row r="15" s="56" customFormat="1" ht="12" spans="1:13">
      <c r="A15" s="71"/>
      <c r="B15" s="57"/>
      <c r="C15" s="74"/>
      <c r="D15" s="74"/>
      <c r="E15" s="74"/>
      <c r="F15" s="74"/>
      <c r="G15" s="74"/>
      <c r="H15" s="74"/>
      <c r="I15" s="74"/>
      <c r="J15" s="71"/>
      <c r="K15" s="71"/>
      <c r="L15" s="71"/>
      <c r="M15" s="78"/>
    </row>
    <row r="16" s="56" customFormat="1" ht="12" spans="1:13">
      <c r="A16" s="71"/>
      <c r="B16" s="57"/>
      <c r="C16" s="74"/>
      <c r="D16" s="74"/>
      <c r="E16" s="74"/>
      <c r="F16" s="74"/>
      <c r="G16" s="74"/>
      <c r="H16" s="74"/>
      <c r="I16" s="74"/>
      <c r="J16" s="71"/>
      <c r="K16" s="71"/>
      <c r="L16" s="71"/>
      <c r="M16" s="78"/>
    </row>
    <row r="17" s="56" customFormat="1" ht="12" spans="1:13">
      <c r="A17" s="71"/>
      <c r="B17" s="57"/>
      <c r="C17" s="74"/>
      <c r="D17" s="74"/>
      <c r="E17" s="74"/>
      <c r="F17" s="74"/>
      <c r="G17" s="74"/>
      <c r="H17" s="74"/>
      <c r="I17" s="74"/>
      <c r="J17" s="76"/>
      <c r="K17" s="76"/>
      <c r="L17" s="76"/>
      <c r="M17" s="78"/>
    </row>
    <row r="18" s="56" customFormat="1" ht="12" spans="1:13">
      <c r="A18" s="71"/>
      <c r="B18" s="57"/>
      <c r="C18" s="74"/>
      <c r="D18" s="74"/>
      <c r="E18" s="74"/>
      <c r="F18" s="74"/>
      <c r="G18" s="74"/>
      <c r="H18" s="74"/>
      <c r="I18" s="74"/>
      <c r="J18" s="71"/>
      <c r="K18" s="71"/>
      <c r="L18" s="71"/>
      <c r="M18" s="78"/>
    </row>
    <row r="19" s="56" customFormat="1" ht="12" spans="1:13">
      <c r="A19" s="71"/>
      <c r="B19" s="57"/>
      <c r="C19" s="74"/>
      <c r="D19" s="74"/>
      <c r="E19" s="74"/>
      <c r="F19" s="74"/>
      <c r="G19" s="74"/>
      <c r="H19" s="74"/>
      <c r="I19" s="74"/>
      <c r="J19" s="71"/>
      <c r="K19" s="71"/>
      <c r="L19" s="71"/>
      <c r="M19" s="78"/>
    </row>
    <row r="20" s="56" customFormat="1" ht="12" spans="1:13">
      <c r="A20" s="77"/>
      <c r="B20" s="72"/>
      <c r="C20" s="73"/>
      <c r="D20" s="73"/>
      <c r="E20" s="73"/>
      <c r="F20" s="73"/>
      <c r="G20" s="73"/>
      <c r="H20" s="73"/>
      <c r="I20" s="73"/>
      <c r="J20" s="76"/>
      <c r="K20" s="76"/>
      <c r="L20" s="76"/>
      <c r="M20" s="78"/>
    </row>
    <row r="21" s="56" customFormat="1" ht="12" spans="1:13">
      <c r="A21" s="71"/>
      <c r="B21" s="57"/>
      <c r="C21" s="74"/>
      <c r="D21" s="74"/>
      <c r="E21" s="74"/>
      <c r="F21" s="74"/>
      <c r="G21" s="74"/>
      <c r="H21" s="74"/>
      <c r="I21" s="74"/>
      <c r="J21" s="71"/>
      <c r="K21" s="71"/>
      <c r="L21" s="71"/>
      <c r="M21" s="78"/>
    </row>
    <row r="22" s="56" customFormat="1" ht="12" spans="1:13">
      <c r="A22" s="71"/>
      <c r="B22" s="57"/>
      <c r="C22" s="74"/>
      <c r="D22" s="74"/>
      <c r="E22" s="74"/>
      <c r="F22" s="74"/>
      <c r="G22" s="74"/>
      <c r="H22" s="74"/>
      <c r="I22" s="74"/>
      <c r="J22" s="71"/>
      <c r="K22" s="71"/>
      <c r="L22" s="71"/>
      <c r="M22" s="78"/>
    </row>
    <row r="23" s="56" customFormat="1" ht="12" spans="1:13">
      <c r="A23" s="71"/>
      <c r="B23" s="57"/>
      <c r="C23" s="74"/>
      <c r="D23" s="74"/>
      <c r="E23" s="74"/>
      <c r="F23" s="74"/>
      <c r="G23" s="74"/>
      <c r="H23" s="74"/>
      <c r="I23" s="74"/>
      <c r="J23" s="76"/>
      <c r="K23" s="76"/>
      <c r="L23" s="76"/>
      <c r="M23" s="78"/>
    </row>
    <row r="24" s="56" customFormat="1" ht="12" spans="1:13">
      <c r="A24" s="71"/>
      <c r="B24" s="57"/>
      <c r="C24" s="74"/>
      <c r="D24" s="74"/>
      <c r="E24" s="74"/>
      <c r="F24" s="74"/>
      <c r="G24" s="74"/>
      <c r="H24" s="74"/>
      <c r="I24" s="74"/>
      <c r="J24" s="71"/>
      <c r="K24" s="71"/>
      <c r="L24" s="71"/>
      <c r="M24" s="78"/>
    </row>
    <row r="25" s="56" customFormat="1" ht="12" spans="1:13">
      <c r="A25" s="71"/>
      <c r="B25" s="72"/>
      <c r="C25" s="73"/>
      <c r="D25" s="73"/>
      <c r="E25" s="73"/>
      <c r="F25" s="73"/>
      <c r="G25" s="73"/>
      <c r="H25" s="73"/>
      <c r="I25" s="73"/>
      <c r="J25" s="71"/>
      <c r="K25" s="71"/>
      <c r="L25" s="71"/>
      <c r="M25" s="78"/>
    </row>
    <row r="26" s="56" customFormat="1" ht="12" spans="1:13">
      <c r="A26" s="77"/>
      <c r="B26" s="57"/>
      <c r="C26" s="74"/>
      <c r="D26" s="74"/>
      <c r="E26" s="74"/>
      <c r="F26" s="74"/>
      <c r="G26" s="74"/>
      <c r="H26" s="74"/>
      <c r="I26" s="74"/>
      <c r="J26" s="76"/>
      <c r="K26" s="76"/>
      <c r="L26" s="76"/>
      <c r="M26" s="78"/>
    </row>
    <row r="27" s="56" customFormat="1" ht="12" spans="1:13">
      <c r="A27" s="71"/>
      <c r="B27" s="72"/>
      <c r="C27" s="73"/>
      <c r="D27" s="73"/>
      <c r="E27" s="73"/>
      <c r="F27" s="73"/>
      <c r="G27" s="73"/>
      <c r="H27" s="73"/>
      <c r="I27" s="73"/>
      <c r="J27" s="71"/>
      <c r="K27" s="71"/>
      <c r="L27" s="71"/>
      <c r="M27" s="78"/>
    </row>
    <row r="28" s="56" customFormat="1" ht="12" spans="1:13">
      <c r="A28" s="77"/>
      <c r="B28" s="57"/>
      <c r="C28" s="74"/>
      <c r="D28" s="74"/>
      <c r="E28" s="74"/>
      <c r="F28" s="74"/>
      <c r="G28" s="74"/>
      <c r="H28" s="74"/>
      <c r="I28" s="74"/>
      <c r="J28" s="76"/>
      <c r="K28" s="76"/>
      <c r="L28" s="76"/>
      <c r="M28" s="78"/>
    </row>
    <row r="29" s="56" customFormat="1" ht="12" spans="1:13">
      <c r="A29" s="71"/>
      <c r="B29" s="57"/>
      <c r="C29" s="74"/>
      <c r="D29" s="74"/>
      <c r="E29" s="74"/>
      <c r="F29" s="74"/>
      <c r="G29" s="74"/>
      <c r="H29" s="74"/>
      <c r="I29" s="74"/>
      <c r="J29" s="71"/>
      <c r="K29" s="71"/>
      <c r="L29" s="71"/>
      <c r="M29" s="78"/>
    </row>
    <row r="30" s="56" customFormat="1" ht="12" spans="1:13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</sheetData>
  <mergeCells count="15">
    <mergeCell ref="A1:B1"/>
    <mergeCell ref="A2:L2"/>
    <mergeCell ref="E3:F3"/>
    <mergeCell ref="G3:H3"/>
    <mergeCell ref="I3:L3"/>
    <mergeCell ref="E4:F4"/>
    <mergeCell ref="G4:H4"/>
    <mergeCell ref="I4:J4"/>
    <mergeCell ref="A30:B30"/>
    <mergeCell ref="A3:A5"/>
    <mergeCell ref="B3:B5"/>
    <mergeCell ref="C3:C5"/>
    <mergeCell ref="D3:D5"/>
    <mergeCell ref="K4:K5"/>
    <mergeCell ref="L4:L5"/>
  </mergeCells>
  <pageMargins left="0.751388888888889" right="0.751388888888889" top="1" bottom="1" header="0.5" footer="0.5"/>
  <pageSetup paperSize="9" scale="7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3"/>
  <sheetViews>
    <sheetView topLeftCell="B1" workbookViewId="0">
      <pane ySplit="3" topLeftCell="A25" activePane="bottomLeft" state="frozen"/>
      <selection/>
      <selection pane="bottomLeft" activeCell="V101" sqref="V101"/>
    </sheetView>
  </sheetViews>
  <sheetFormatPr defaultColWidth="9" defaultRowHeight="13.5"/>
  <cols>
    <col min="1" max="9" width="9" style="103"/>
    <col min="10" max="10" width="14.125" style="103"/>
    <col min="11" max="11" width="9" style="103"/>
    <col min="12" max="12" width="12.875" style="103"/>
    <col min="13" max="17" width="14.125" style="103"/>
    <col min="18" max="16384" width="9" style="103"/>
  </cols>
  <sheetData>
    <row r="1" s="103" customFormat="1" ht="22.5" spans="1:19">
      <c r="A1" s="104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="103" customFormat="1" spans="1:19">
      <c r="A2" s="105" t="s">
        <v>2</v>
      </c>
      <c r="B2" s="105" t="s">
        <v>19</v>
      </c>
      <c r="C2" s="105" t="s">
        <v>20</v>
      </c>
      <c r="D2" s="105"/>
      <c r="E2" s="105"/>
      <c r="F2" s="105" t="s">
        <v>21</v>
      </c>
      <c r="G2" s="105" t="s">
        <v>22</v>
      </c>
      <c r="H2" s="105" t="s">
        <v>23</v>
      </c>
      <c r="I2" s="105" t="s">
        <v>24</v>
      </c>
      <c r="J2" s="106" t="s">
        <v>25</v>
      </c>
      <c r="K2" s="105" t="s">
        <v>26</v>
      </c>
      <c r="L2" s="105" t="s">
        <v>27</v>
      </c>
      <c r="M2" s="106" t="s">
        <v>28</v>
      </c>
      <c r="N2" s="105" t="s">
        <v>29</v>
      </c>
      <c r="O2" s="105" t="s">
        <v>30</v>
      </c>
      <c r="P2" s="105" t="s">
        <v>31</v>
      </c>
      <c r="Q2" s="105"/>
      <c r="R2" s="105"/>
      <c r="S2" s="105" t="s">
        <v>32</v>
      </c>
    </row>
    <row r="3" s="103" customFormat="1" ht="54" spans="1:19">
      <c r="A3" s="105"/>
      <c r="B3" s="105"/>
      <c r="C3" s="106" t="s">
        <v>33</v>
      </c>
      <c r="D3" s="105" t="s">
        <v>34</v>
      </c>
      <c r="E3" s="105" t="s">
        <v>35</v>
      </c>
      <c r="F3" s="105"/>
      <c r="G3" s="105"/>
      <c r="H3" s="105"/>
      <c r="I3" s="105"/>
      <c r="J3" s="123"/>
      <c r="K3" s="105"/>
      <c r="L3" s="105"/>
      <c r="M3" s="123"/>
      <c r="N3" s="105"/>
      <c r="O3" s="105"/>
      <c r="P3" s="105" t="s">
        <v>36</v>
      </c>
      <c r="Q3" s="105" t="s">
        <v>37</v>
      </c>
      <c r="R3" s="105" t="s">
        <v>38</v>
      </c>
      <c r="S3" s="105"/>
    </row>
    <row r="4" s="103" customFormat="1" spans="1:19">
      <c r="A4" s="105" t="s">
        <v>39</v>
      </c>
      <c r="B4" s="105" t="s">
        <v>40</v>
      </c>
      <c r="C4" s="105" t="s">
        <v>41</v>
      </c>
      <c r="D4" s="105" t="s">
        <v>42</v>
      </c>
      <c r="E4" s="105" t="s">
        <v>43</v>
      </c>
      <c r="F4" s="105" t="s">
        <v>44</v>
      </c>
      <c r="G4" s="105" t="s">
        <v>45</v>
      </c>
      <c r="H4" s="105" t="s">
        <v>46</v>
      </c>
      <c r="I4" s="105" t="s">
        <v>47</v>
      </c>
      <c r="J4" s="105" t="s">
        <v>48</v>
      </c>
      <c r="K4" s="105" t="s">
        <v>49</v>
      </c>
      <c r="L4" s="105" t="s">
        <v>50</v>
      </c>
      <c r="M4" s="105" t="s">
        <v>51</v>
      </c>
      <c r="N4" s="105" t="s">
        <v>52</v>
      </c>
      <c r="O4" s="105" t="s">
        <v>53</v>
      </c>
      <c r="P4" s="105" t="s">
        <v>54</v>
      </c>
      <c r="Q4" s="105" t="s">
        <v>55</v>
      </c>
      <c r="R4" s="105" t="s">
        <v>56</v>
      </c>
      <c r="S4" s="105" t="s">
        <v>57</v>
      </c>
    </row>
    <row r="5" s="103" customFormat="1" ht="41" customHeight="1" spans="1:19">
      <c r="A5" s="105"/>
      <c r="B5" s="105"/>
      <c r="C5" s="105"/>
      <c r="D5" s="105"/>
      <c r="E5" s="105"/>
      <c r="F5" s="105"/>
      <c r="G5" s="105"/>
      <c r="H5" s="105"/>
      <c r="I5" s="105"/>
      <c r="J5" s="105">
        <f>SUBTOTAL(9,J6:J413)</f>
        <v>885361.5604</v>
      </c>
      <c r="K5" s="105">
        <f t="shared" ref="K5:R5" si="0">SUBTOTAL(9,K6:K413)</f>
        <v>0</v>
      </c>
      <c r="L5" s="105">
        <f t="shared" si="0"/>
        <v>0</v>
      </c>
      <c r="M5" s="105">
        <f t="shared" si="0"/>
        <v>728139.900716</v>
      </c>
      <c r="N5" s="105">
        <f t="shared" si="0"/>
        <v>728139.900716</v>
      </c>
      <c r="O5" s="105">
        <f t="shared" si="0"/>
        <v>657648.575344</v>
      </c>
      <c r="P5" s="105">
        <f t="shared" si="0"/>
        <v>409391.768104</v>
      </c>
      <c r="Q5" s="105">
        <f t="shared" si="0"/>
        <v>247981.765841</v>
      </c>
      <c r="R5" s="105">
        <f t="shared" si="0"/>
        <v>275.06</v>
      </c>
      <c r="S5" s="105"/>
    </row>
    <row r="6" s="103" customFormat="1" ht="36" spans="1:19">
      <c r="A6" s="107" t="s">
        <v>58</v>
      </c>
      <c r="B6" s="107" t="s">
        <v>59</v>
      </c>
      <c r="C6" s="107" t="s">
        <v>60</v>
      </c>
      <c r="D6" s="107"/>
      <c r="E6" s="107"/>
      <c r="F6" s="107" t="s">
        <v>61</v>
      </c>
      <c r="G6" s="107" t="s">
        <v>62</v>
      </c>
      <c r="H6" s="107" t="s">
        <v>63</v>
      </c>
      <c r="I6" s="107" t="s">
        <v>64</v>
      </c>
      <c r="J6" s="107">
        <v>3489</v>
      </c>
      <c r="K6" s="107" t="s">
        <v>65</v>
      </c>
      <c r="L6" s="124"/>
      <c r="M6" s="124"/>
      <c r="N6" s="124"/>
      <c r="O6" s="125"/>
      <c r="P6" s="125"/>
      <c r="Q6" s="125"/>
      <c r="R6" s="125"/>
      <c r="S6" s="124"/>
    </row>
    <row r="7" s="103" customFormat="1" ht="36" spans="1:19">
      <c r="A7" s="8" t="s">
        <v>58</v>
      </c>
      <c r="B7" s="8" t="s">
        <v>59</v>
      </c>
      <c r="C7" s="8" t="s">
        <v>66</v>
      </c>
      <c r="D7" s="8"/>
      <c r="E7" s="8"/>
      <c r="F7" s="8" t="s">
        <v>67</v>
      </c>
      <c r="G7" s="108" t="s">
        <v>68</v>
      </c>
      <c r="H7" s="107" t="s">
        <v>63</v>
      </c>
      <c r="I7" s="107" t="s">
        <v>64</v>
      </c>
      <c r="J7" s="8">
        <v>1703</v>
      </c>
      <c r="K7" s="8" t="s">
        <v>65</v>
      </c>
      <c r="L7" s="126"/>
      <c r="M7" s="124"/>
      <c r="N7" s="124"/>
      <c r="O7" s="126"/>
      <c r="P7" s="127"/>
      <c r="Q7" s="127"/>
      <c r="R7" s="127"/>
      <c r="S7" s="126"/>
    </row>
    <row r="8" s="103" customFormat="1" ht="36" spans="1:19">
      <c r="A8" s="107" t="s">
        <v>69</v>
      </c>
      <c r="B8" s="107" t="s">
        <v>70</v>
      </c>
      <c r="C8" s="107" t="s">
        <v>71</v>
      </c>
      <c r="D8" s="107"/>
      <c r="E8" s="107"/>
      <c r="F8" s="107" t="s">
        <v>72</v>
      </c>
      <c r="G8" s="107" t="s">
        <v>73</v>
      </c>
      <c r="H8" s="107" t="s">
        <v>63</v>
      </c>
      <c r="I8" s="107" t="s">
        <v>64</v>
      </c>
      <c r="J8" s="107">
        <v>766.37</v>
      </c>
      <c r="K8" s="107" t="s">
        <v>65</v>
      </c>
      <c r="L8" s="124"/>
      <c r="M8" s="124">
        <v>766.37</v>
      </c>
      <c r="N8" s="124">
        <v>766.37</v>
      </c>
      <c r="O8" s="124">
        <v>766.37</v>
      </c>
      <c r="P8" s="125">
        <v>766.37</v>
      </c>
      <c r="Q8" s="125"/>
      <c r="R8" s="125"/>
      <c r="S8" s="124"/>
    </row>
    <row r="9" s="103" customFormat="1" ht="36" spans="1:19">
      <c r="A9" s="8" t="s">
        <v>69</v>
      </c>
      <c r="B9" s="8" t="s">
        <v>70</v>
      </c>
      <c r="C9" s="8" t="s">
        <v>74</v>
      </c>
      <c r="D9" s="8"/>
      <c r="E9" s="8"/>
      <c r="F9" s="8" t="s">
        <v>75</v>
      </c>
      <c r="G9" s="109" t="s">
        <v>76</v>
      </c>
      <c r="H9" s="107" t="s">
        <v>63</v>
      </c>
      <c r="I9" s="107" t="s">
        <v>64</v>
      </c>
      <c r="J9" s="128">
        <v>193</v>
      </c>
      <c r="K9" s="8" t="s">
        <v>65</v>
      </c>
      <c r="L9" s="126"/>
      <c r="M9" s="124">
        <v>193</v>
      </c>
      <c r="N9" s="124">
        <v>193</v>
      </c>
      <c r="O9" s="124">
        <v>193</v>
      </c>
      <c r="P9" s="127"/>
      <c r="Q9" s="127">
        <v>193</v>
      </c>
      <c r="R9" s="127"/>
      <c r="S9" s="126"/>
    </row>
    <row r="10" s="103" customFormat="1" ht="72" spans="1:19">
      <c r="A10" s="107" t="s">
        <v>77</v>
      </c>
      <c r="B10" s="107" t="s">
        <v>78</v>
      </c>
      <c r="C10" s="8" t="s">
        <v>79</v>
      </c>
      <c r="D10" s="110"/>
      <c r="E10" s="110"/>
      <c r="F10" s="8" t="s">
        <v>80</v>
      </c>
      <c r="G10" s="109" t="s">
        <v>81</v>
      </c>
      <c r="H10" s="107" t="s">
        <v>63</v>
      </c>
      <c r="I10" s="107" t="s">
        <v>64</v>
      </c>
      <c r="J10" s="129">
        <v>3.4452</v>
      </c>
      <c r="K10" s="110" t="s">
        <v>65</v>
      </c>
      <c r="L10" s="130"/>
      <c r="M10" s="124">
        <v>3.4452</v>
      </c>
      <c r="N10" s="124">
        <v>3.4452</v>
      </c>
      <c r="O10" s="124">
        <v>3.4452</v>
      </c>
      <c r="P10" s="131"/>
      <c r="Q10" s="131">
        <v>3.4452</v>
      </c>
      <c r="R10" s="131"/>
      <c r="S10" s="126"/>
    </row>
    <row r="11" s="103" customFormat="1" ht="84" spans="1:19">
      <c r="A11" s="107" t="s">
        <v>82</v>
      </c>
      <c r="B11" s="107" t="s">
        <v>83</v>
      </c>
      <c r="C11" s="107" t="s">
        <v>84</v>
      </c>
      <c r="D11" s="107"/>
      <c r="E11" s="107"/>
      <c r="F11" s="107" t="s">
        <v>85</v>
      </c>
      <c r="G11" s="107" t="s">
        <v>86</v>
      </c>
      <c r="H11" s="107" t="s">
        <v>63</v>
      </c>
      <c r="I11" s="107" t="s">
        <v>64</v>
      </c>
      <c r="J11" s="132">
        <v>88</v>
      </c>
      <c r="K11" s="107" t="s">
        <v>65</v>
      </c>
      <c r="L11" s="124"/>
      <c r="M11" s="124">
        <v>88</v>
      </c>
      <c r="N11" s="124">
        <v>88</v>
      </c>
      <c r="O11" s="124">
        <v>88</v>
      </c>
      <c r="P11" s="125">
        <v>88</v>
      </c>
      <c r="Q11" s="125"/>
      <c r="R11" s="125"/>
      <c r="S11" s="124"/>
    </row>
    <row r="12" s="103" customFormat="1" ht="84" spans="1:19">
      <c r="A12" s="8" t="s">
        <v>82</v>
      </c>
      <c r="B12" s="8" t="s">
        <v>83</v>
      </c>
      <c r="C12" s="8" t="s">
        <v>87</v>
      </c>
      <c r="D12" s="8"/>
      <c r="E12" s="8"/>
      <c r="F12" s="8" t="s">
        <v>88</v>
      </c>
      <c r="G12" s="109" t="s">
        <v>89</v>
      </c>
      <c r="H12" s="107" t="s">
        <v>63</v>
      </c>
      <c r="I12" s="107" t="s">
        <v>64</v>
      </c>
      <c r="J12" s="133">
        <v>19.46</v>
      </c>
      <c r="K12" s="8" t="s">
        <v>65</v>
      </c>
      <c r="L12" s="126"/>
      <c r="M12" s="124">
        <v>19.46</v>
      </c>
      <c r="N12" s="124">
        <v>19.46</v>
      </c>
      <c r="O12" s="124">
        <v>19.46</v>
      </c>
      <c r="P12" s="127"/>
      <c r="Q12" s="127">
        <v>19.46</v>
      </c>
      <c r="R12" s="127"/>
      <c r="S12" s="126"/>
    </row>
    <row r="13" s="103" customFormat="1" ht="36" spans="1:19">
      <c r="A13" s="8" t="s">
        <v>90</v>
      </c>
      <c r="B13" s="8" t="s">
        <v>91</v>
      </c>
      <c r="C13" s="8" t="s">
        <v>92</v>
      </c>
      <c r="D13" s="8"/>
      <c r="E13" s="8"/>
      <c r="F13" s="8" t="s">
        <v>93</v>
      </c>
      <c r="G13" s="109" t="s">
        <v>94</v>
      </c>
      <c r="H13" s="107" t="s">
        <v>63</v>
      </c>
      <c r="I13" s="107" t="s">
        <v>64</v>
      </c>
      <c r="J13" s="110">
        <v>72.19</v>
      </c>
      <c r="K13" s="8" t="s">
        <v>65</v>
      </c>
      <c r="L13" s="126"/>
      <c r="M13" s="124">
        <v>72.19</v>
      </c>
      <c r="N13" s="124">
        <v>72.19</v>
      </c>
      <c r="O13" s="124">
        <v>72.19</v>
      </c>
      <c r="P13" s="127">
        <v>60</v>
      </c>
      <c r="Q13" s="127">
        <v>12.19</v>
      </c>
      <c r="R13" s="127"/>
      <c r="S13" s="126"/>
    </row>
    <row r="14" s="103" customFormat="1" ht="36" spans="1:19">
      <c r="A14" s="8" t="s">
        <v>90</v>
      </c>
      <c r="B14" s="8" t="s">
        <v>91</v>
      </c>
      <c r="C14" s="8" t="s">
        <v>95</v>
      </c>
      <c r="D14" s="8"/>
      <c r="E14" s="8"/>
      <c r="F14" s="8" t="s">
        <v>96</v>
      </c>
      <c r="G14" s="8" t="s">
        <v>97</v>
      </c>
      <c r="H14" s="8" t="s">
        <v>63</v>
      </c>
      <c r="I14" s="134" t="s">
        <v>64</v>
      </c>
      <c r="J14" s="127">
        <v>31.71</v>
      </c>
      <c r="K14" s="8" t="s">
        <v>65</v>
      </c>
      <c r="L14" s="8"/>
      <c r="M14" s="124">
        <v>31.71</v>
      </c>
      <c r="N14" s="124">
        <v>31.71</v>
      </c>
      <c r="O14" s="124">
        <v>25.1537</v>
      </c>
      <c r="P14" s="126">
        <v>25.1537</v>
      </c>
      <c r="Q14" s="126">
        <v>0</v>
      </c>
      <c r="R14" s="8"/>
      <c r="S14" s="8"/>
    </row>
    <row r="15" s="103" customFormat="1" ht="36" spans="1:19">
      <c r="A15" s="8" t="s">
        <v>98</v>
      </c>
      <c r="B15" s="8" t="s">
        <v>99</v>
      </c>
      <c r="C15" s="111" t="s">
        <v>100</v>
      </c>
      <c r="D15" s="110"/>
      <c r="E15" s="110"/>
      <c r="F15" s="8" t="s">
        <v>101</v>
      </c>
      <c r="G15" s="8" t="s">
        <v>102</v>
      </c>
      <c r="H15" s="107" t="s">
        <v>63</v>
      </c>
      <c r="I15" s="107" t="s">
        <v>64</v>
      </c>
      <c r="J15" s="110">
        <v>772</v>
      </c>
      <c r="K15" s="8" t="s">
        <v>65</v>
      </c>
      <c r="L15" s="114"/>
      <c r="M15" s="124">
        <v>772</v>
      </c>
      <c r="N15" s="124">
        <v>772</v>
      </c>
      <c r="O15" s="124">
        <v>772</v>
      </c>
      <c r="P15" s="135">
        <v>0</v>
      </c>
      <c r="Q15" s="135">
        <v>772</v>
      </c>
      <c r="R15" s="135"/>
      <c r="S15" s="114"/>
    </row>
    <row r="16" s="103" customFormat="1" ht="48" spans="1:19">
      <c r="A16" s="8" t="s">
        <v>103</v>
      </c>
      <c r="B16" s="8" t="s">
        <v>104</v>
      </c>
      <c r="C16" s="8" t="s">
        <v>105</v>
      </c>
      <c r="D16" s="110"/>
      <c r="E16" s="110"/>
      <c r="F16" s="8" t="s">
        <v>106</v>
      </c>
      <c r="G16" s="8" t="s">
        <v>107</v>
      </c>
      <c r="H16" s="107" t="s">
        <v>63</v>
      </c>
      <c r="I16" s="107" t="s">
        <v>64</v>
      </c>
      <c r="J16" s="8">
        <v>53</v>
      </c>
      <c r="K16" s="8" t="s">
        <v>65</v>
      </c>
      <c r="L16" s="114"/>
      <c r="M16" s="124">
        <v>53</v>
      </c>
      <c r="N16" s="124">
        <v>53</v>
      </c>
      <c r="O16" s="124">
        <v>53</v>
      </c>
      <c r="P16" s="135">
        <v>53</v>
      </c>
      <c r="Q16" s="135">
        <v>0</v>
      </c>
      <c r="R16" s="114"/>
      <c r="S16" s="114"/>
    </row>
    <row r="17" s="103" customFormat="1" ht="36" spans="1:19">
      <c r="A17" s="110" t="s">
        <v>108</v>
      </c>
      <c r="B17" s="8" t="s">
        <v>109</v>
      </c>
      <c r="C17" s="8" t="s">
        <v>110</v>
      </c>
      <c r="D17" s="110"/>
      <c r="E17" s="110"/>
      <c r="F17" s="8" t="s">
        <v>111</v>
      </c>
      <c r="G17" s="109" t="s">
        <v>112</v>
      </c>
      <c r="H17" s="107" t="s">
        <v>63</v>
      </c>
      <c r="I17" s="107" t="s">
        <v>64</v>
      </c>
      <c r="J17" s="136">
        <v>335</v>
      </c>
      <c r="K17" s="8" t="s">
        <v>65</v>
      </c>
      <c r="L17" s="130"/>
      <c r="M17" s="124">
        <v>335</v>
      </c>
      <c r="N17" s="124">
        <v>335</v>
      </c>
      <c r="O17" s="124">
        <v>335</v>
      </c>
      <c r="P17" s="131">
        <v>0</v>
      </c>
      <c r="Q17" s="130">
        <v>335</v>
      </c>
      <c r="R17" s="130"/>
      <c r="S17" s="126"/>
    </row>
    <row r="18" s="103" customFormat="1" ht="48" spans="1:19">
      <c r="A18" s="110" t="s">
        <v>113</v>
      </c>
      <c r="B18" s="8" t="s">
        <v>114</v>
      </c>
      <c r="C18" s="8" t="s">
        <v>115</v>
      </c>
      <c r="D18" s="110"/>
      <c r="E18" s="110"/>
      <c r="F18" s="8" t="s">
        <v>116</v>
      </c>
      <c r="G18" s="109" t="s">
        <v>117</v>
      </c>
      <c r="H18" s="107" t="s">
        <v>63</v>
      </c>
      <c r="I18" s="107" t="s">
        <v>64</v>
      </c>
      <c r="J18" s="136">
        <v>590</v>
      </c>
      <c r="K18" s="8" t="s">
        <v>65</v>
      </c>
      <c r="L18" s="130"/>
      <c r="M18" s="124">
        <v>590</v>
      </c>
      <c r="N18" s="124">
        <v>590</v>
      </c>
      <c r="O18" s="124">
        <v>590</v>
      </c>
      <c r="P18" s="131">
        <v>0</v>
      </c>
      <c r="Q18" s="131">
        <v>590</v>
      </c>
      <c r="R18" s="130"/>
      <c r="S18" s="126"/>
    </row>
    <row r="19" s="103" customFormat="1" ht="60" spans="1:19">
      <c r="A19" s="107" t="s">
        <v>118</v>
      </c>
      <c r="B19" s="107" t="s">
        <v>119</v>
      </c>
      <c r="C19" s="8" t="s">
        <v>120</v>
      </c>
      <c r="D19" s="110"/>
      <c r="E19" s="110"/>
      <c r="F19" s="107" t="s">
        <v>121</v>
      </c>
      <c r="G19" s="109" t="s">
        <v>122</v>
      </c>
      <c r="H19" s="107" t="s">
        <v>63</v>
      </c>
      <c r="I19" s="107" t="s">
        <v>64</v>
      </c>
      <c r="J19" s="136">
        <v>1314</v>
      </c>
      <c r="K19" s="110" t="s">
        <v>65</v>
      </c>
      <c r="L19" s="130"/>
      <c r="M19" s="124">
        <v>1314</v>
      </c>
      <c r="N19" s="124">
        <v>1314</v>
      </c>
      <c r="O19" s="124">
        <v>1314</v>
      </c>
      <c r="P19" s="131">
        <v>302.897</v>
      </c>
      <c r="Q19" s="131">
        <v>1011.103</v>
      </c>
      <c r="R19" s="131"/>
      <c r="S19" s="126"/>
    </row>
    <row r="20" s="103" customFormat="1" ht="60" spans="1:19">
      <c r="A20" s="8" t="s">
        <v>118</v>
      </c>
      <c r="B20" s="8" t="s">
        <v>119</v>
      </c>
      <c r="C20" s="8" t="s">
        <v>123</v>
      </c>
      <c r="D20" s="110"/>
      <c r="E20" s="110"/>
      <c r="F20" s="8" t="s">
        <v>124</v>
      </c>
      <c r="G20" s="112" t="s">
        <v>125</v>
      </c>
      <c r="H20" s="107" t="s">
        <v>63</v>
      </c>
      <c r="I20" s="107" t="s">
        <v>64</v>
      </c>
      <c r="J20" s="110">
        <v>7000</v>
      </c>
      <c r="K20" s="8" t="s">
        <v>65</v>
      </c>
      <c r="L20" s="114"/>
      <c r="M20" s="124"/>
      <c r="N20" s="124"/>
      <c r="O20" s="124">
        <v>0</v>
      </c>
      <c r="P20" s="130"/>
      <c r="Q20" s="130"/>
      <c r="R20" s="135"/>
      <c r="S20" s="114"/>
    </row>
    <row r="21" s="103" customFormat="1" ht="96" spans="1:19">
      <c r="A21" s="8" t="s">
        <v>126</v>
      </c>
      <c r="B21" s="8" t="s">
        <v>127</v>
      </c>
      <c r="C21" s="8" t="s">
        <v>128</v>
      </c>
      <c r="D21" s="110"/>
      <c r="E21" s="110"/>
      <c r="F21" s="8" t="s">
        <v>129</v>
      </c>
      <c r="G21" s="112" t="s">
        <v>130</v>
      </c>
      <c r="H21" s="107" t="s">
        <v>63</v>
      </c>
      <c r="I21" s="107" t="s">
        <v>64</v>
      </c>
      <c r="J21" s="8">
        <v>27</v>
      </c>
      <c r="K21" s="8" t="s">
        <v>65</v>
      </c>
      <c r="L21" s="114"/>
      <c r="M21" s="124">
        <v>27</v>
      </c>
      <c r="N21" s="124">
        <v>27</v>
      </c>
      <c r="O21" s="124">
        <v>27</v>
      </c>
      <c r="P21" s="130">
        <v>27</v>
      </c>
      <c r="Q21" s="135">
        <v>0</v>
      </c>
      <c r="R21" s="114"/>
      <c r="S21" s="114"/>
    </row>
    <row r="22" s="103" customFormat="1" ht="36" spans="1:19">
      <c r="A22" s="107" t="s">
        <v>131</v>
      </c>
      <c r="B22" s="107" t="s">
        <v>132</v>
      </c>
      <c r="C22" s="107" t="s">
        <v>133</v>
      </c>
      <c r="D22" s="107"/>
      <c r="E22" s="107"/>
      <c r="F22" s="107" t="s">
        <v>134</v>
      </c>
      <c r="G22" s="107" t="s">
        <v>135</v>
      </c>
      <c r="H22" s="107" t="s">
        <v>63</v>
      </c>
      <c r="I22" s="107" t="s">
        <v>64</v>
      </c>
      <c r="J22" s="107">
        <v>29834</v>
      </c>
      <c r="K22" s="107" t="s">
        <v>65</v>
      </c>
      <c r="L22" s="124"/>
      <c r="M22" s="124">
        <v>29003.1563</v>
      </c>
      <c r="N22" s="124">
        <v>29003.1563</v>
      </c>
      <c r="O22" s="124">
        <v>24535.098589</v>
      </c>
      <c r="P22" s="125">
        <v>19059.559489</v>
      </c>
      <c r="Q22" s="125">
        <v>5475.5391</v>
      </c>
      <c r="R22" s="125"/>
      <c r="S22" s="124"/>
    </row>
    <row r="23" s="103" customFormat="1" ht="36" spans="1:19">
      <c r="A23" s="8" t="s">
        <v>131</v>
      </c>
      <c r="B23" s="8" t="s">
        <v>132</v>
      </c>
      <c r="C23" s="8" t="s">
        <v>136</v>
      </c>
      <c r="D23" s="8"/>
      <c r="E23" s="8"/>
      <c r="F23" s="8" t="s">
        <v>137</v>
      </c>
      <c r="G23" s="113" t="s">
        <v>138</v>
      </c>
      <c r="H23" s="107" t="s">
        <v>63</v>
      </c>
      <c r="I23" s="107" t="s">
        <v>64</v>
      </c>
      <c r="J23" s="137">
        <v>8191</v>
      </c>
      <c r="K23" s="8" t="s">
        <v>65</v>
      </c>
      <c r="L23" s="126"/>
      <c r="M23" s="124">
        <v>7213.4</v>
      </c>
      <c r="N23" s="124">
        <v>7213.4</v>
      </c>
      <c r="O23" s="124">
        <v>5619.134098</v>
      </c>
      <c r="P23" s="127">
        <v>5619.134098</v>
      </c>
      <c r="Q23" s="127">
        <v>0</v>
      </c>
      <c r="R23" s="127"/>
      <c r="S23" s="126"/>
    </row>
    <row r="24" s="103" customFormat="1" ht="36" spans="1:19">
      <c r="A24" s="107" t="s">
        <v>139</v>
      </c>
      <c r="B24" s="107" t="s">
        <v>140</v>
      </c>
      <c r="C24" s="107" t="s">
        <v>141</v>
      </c>
      <c r="D24" s="107"/>
      <c r="E24" s="107"/>
      <c r="F24" s="107" t="s">
        <v>142</v>
      </c>
      <c r="G24" s="107" t="s">
        <v>143</v>
      </c>
      <c r="H24" s="107" t="s">
        <v>63</v>
      </c>
      <c r="I24" s="107" t="s">
        <v>64</v>
      </c>
      <c r="J24" s="138">
        <v>2715</v>
      </c>
      <c r="K24" s="107" t="s">
        <v>65</v>
      </c>
      <c r="L24" s="139"/>
      <c r="M24" s="124">
        <v>2715</v>
      </c>
      <c r="N24" s="124">
        <v>2715</v>
      </c>
      <c r="O24" s="124">
        <v>2578.306199</v>
      </c>
      <c r="P24" s="125">
        <v>1534.954506</v>
      </c>
      <c r="Q24" s="125">
        <v>1043.351693</v>
      </c>
      <c r="R24" s="125"/>
      <c r="S24" s="124"/>
    </row>
    <row r="25" s="103" customFormat="1" ht="36" spans="1:19">
      <c r="A25" s="107" t="s">
        <v>139</v>
      </c>
      <c r="B25" s="107" t="s">
        <v>140</v>
      </c>
      <c r="C25" s="8" t="s">
        <v>144</v>
      </c>
      <c r="D25" s="110"/>
      <c r="E25" s="110"/>
      <c r="F25" s="107" t="s">
        <v>145</v>
      </c>
      <c r="G25" s="113" t="s">
        <v>146</v>
      </c>
      <c r="H25" s="107" t="s">
        <v>63</v>
      </c>
      <c r="I25" s="107" t="s">
        <v>64</v>
      </c>
      <c r="J25" s="107">
        <v>737</v>
      </c>
      <c r="K25" s="110" t="s">
        <v>65</v>
      </c>
      <c r="L25" s="130"/>
      <c r="M25" s="124">
        <v>737</v>
      </c>
      <c r="N25" s="124">
        <v>737</v>
      </c>
      <c r="O25" s="124">
        <v>737</v>
      </c>
      <c r="P25" s="131">
        <v>0</v>
      </c>
      <c r="Q25" s="131">
        <v>737</v>
      </c>
      <c r="R25" s="131"/>
      <c r="S25" s="126"/>
    </row>
    <row r="26" s="103" customFormat="1" ht="36" spans="1:19">
      <c r="A26" s="107" t="s">
        <v>147</v>
      </c>
      <c r="B26" s="107" t="s">
        <v>148</v>
      </c>
      <c r="C26" s="107" t="s">
        <v>84</v>
      </c>
      <c r="D26" s="107"/>
      <c r="E26" s="107"/>
      <c r="F26" s="107" t="s">
        <v>85</v>
      </c>
      <c r="G26" s="107" t="s">
        <v>86</v>
      </c>
      <c r="H26" s="107" t="s">
        <v>63</v>
      </c>
      <c r="I26" s="107" t="s">
        <v>64</v>
      </c>
      <c r="J26" s="132">
        <v>509</v>
      </c>
      <c r="K26" s="107" t="s">
        <v>65</v>
      </c>
      <c r="L26" s="124"/>
      <c r="M26" s="124">
        <v>509</v>
      </c>
      <c r="N26" s="124">
        <v>509</v>
      </c>
      <c r="O26" s="124">
        <v>509</v>
      </c>
      <c r="P26" s="124">
        <v>509</v>
      </c>
      <c r="Q26" s="125">
        <v>0</v>
      </c>
      <c r="R26" s="125"/>
      <c r="S26" s="124"/>
    </row>
    <row r="27" s="103" customFormat="1" ht="36" spans="1:19">
      <c r="A27" s="8" t="s">
        <v>147</v>
      </c>
      <c r="B27" s="8" t="s">
        <v>148</v>
      </c>
      <c r="C27" s="8" t="s">
        <v>149</v>
      </c>
      <c r="D27" s="8"/>
      <c r="E27" s="8"/>
      <c r="F27" s="8" t="s">
        <v>150</v>
      </c>
      <c r="G27" s="109" t="s">
        <v>151</v>
      </c>
      <c r="H27" s="107" t="s">
        <v>63</v>
      </c>
      <c r="I27" s="107" t="s">
        <v>64</v>
      </c>
      <c r="J27" s="140">
        <v>540.35</v>
      </c>
      <c r="K27" s="8" t="s">
        <v>65</v>
      </c>
      <c r="L27" s="126"/>
      <c r="M27" s="124">
        <v>540.35</v>
      </c>
      <c r="N27" s="124">
        <v>540.35</v>
      </c>
      <c r="O27" s="124">
        <v>540.35</v>
      </c>
      <c r="P27" s="127">
        <v>200</v>
      </c>
      <c r="Q27" s="126">
        <v>340.35</v>
      </c>
      <c r="R27" s="126"/>
      <c r="S27" s="126"/>
    </row>
    <row r="28" s="103" customFormat="1" ht="36" spans="1:19">
      <c r="A28" s="107" t="s">
        <v>152</v>
      </c>
      <c r="B28" s="107" t="s">
        <v>153</v>
      </c>
      <c r="C28" s="107" t="s">
        <v>154</v>
      </c>
      <c r="D28" s="107"/>
      <c r="E28" s="107"/>
      <c r="F28" s="107" t="s">
        <v>155</v>
      </c>
      <c r="G28" s="107" t="s">
        <v>156</v>
      </c>
      <c r="H28" s="107" t="s">
        <v>63</v>
      </c>
      <c r="I28" s="107" t="s">
        <v>64</v>
      </c>
      <c r="J28" s="132">
        <v>875.31</v>
      </c>
      <c r="K28" s="107" t="s">
        <v>65</v>
      </c>
      <c r="L28" s="130"/>
      <c r="M28" s="124">
        <v>875.31</v>
      </c>
      <c r="N28" s="124">
        <v>875.31</v>
      </c>
      <c r="O28" s="124">
        <v>867.210524</v>
      </c>
      <c r="P28" s="131">
        <v>733.876824</v>
      </c>
      <c r="Q28" s="131">
        <v>133.3337</v>
      </c>
      <c r="R28" s="131"/>
      <c r="S28" s="126"/>
    </row>
    <row r="29" s="103" customFormat="1" ht="36" spans="1:19">
      <c r="A29" s="8" t="s">
        <v>152</v>
      </c>
      <c r="B29" s="8" t="s">
        <v>153</v>
      </c>
      <c r="C29" s="8" t="s">
        <v>157</v>
      </c>
      <c r="D29" s="8"/>
      <c r="E29" s="8"/>
      <c r="F29" s="8" t="s">
        <v>158</v>
      </c>
      <c r="G29" s="109" t="s">
        <v>159</v>
      </c>
      <c r="H29" s="107" t="s">
        <v>63</v>
      </c>
      <c r="I29" s="107" t="s">
        <v>64</v>
      </c>
      <c r="J29" s="141">
        <v>539.97</v>
      </c>
      <c r="K29" s="8" t="s">
        <v>65</v>
      </c>
      <c r="L29" s="126"/>
      <c r="M29" s="124">
        <v>539.97</v>
      </c>
      <c r="N29" s="124">
        <v>539.97</v>
      </c>
      <c r="O29" s="124">
        <v>539.97</v>
      </c>
      <c r="P29" s="127">
        <v>0</v>
      </c>
      <c r="Q29" s="126">
        <v>539.97</v>
      </c>
      <c r="R29" s="127"/>
      <c r="S29" s="126"/>
    </row>
    <row r="30" s="103" customFormat="1" ht="36" spans="1:19">
      <c r="A30" s="110" t="s">
        <v>160</v>
      </c>
      <c r="B30" s="107" t="s">
        <v>161</v>
      </c>
      <c r="C30" s="8" t="s">
        <v>162</v>
      </c>
      <c r="D30" s="114"/>
      <c r="E30" s="114"/>
      <c r="F30" s="107" t="s">
        <v>163</v>
      </c>
      <c r="G30" s="115" t="s">
        <v>164</v>
      </c>
      <c r="H30" s="107" t="s">
        <v>63</v>
      </c>
      <c r="I30" s="107" t="s">
        <v>64</v>
      </c>
      <c r="J30" s="110">
        <v>3009.83</v>
      </c>
      <c r="K30" s="8" t="s">
        <v>65</v>
      </c>
      <c r="L30" s="114"/>
      <c r="M30" s="124">
        <v>1829.83</v>
      </c>
      <c r="N30" s="124">
        <v>1829.83</v>
      </c>
      <c r="O30" s="124">
        <v>1622.290605</v>
      </c>
      <c r="P30" s="135">
        <v>1548.448944</v>
      </c>
      <c r="Q30" s="135">
        <v>73.841661</v>
      </c>
      <c r="R30" s="135"/>
      <c r="S30" s="114"/>
    </row>
    <row r="31" s="103" customFormat="1" ht="36" spans="1:19">
      <c r="A31" s="110" t="s">
        <v>165</v>
      </c>
      <c r="B31" s="8" t="s">
        <v>166</v>
      </c>
      <c r="C31" s="8" t="s">
        <v>167</v>
      </c>
      <c r="D31" s="110"/>
      <c r="E31" s="110"/>
      <c r="F31" s="8" t="s">
        <v>168</v>
      </c>
      <c r="G31" s="109" t="s">
        <v>169</v>
      </c>
      <c r="H31" s="107" t="s">
        <v>63</v>
      </c>
      <c r="I31" s="107" t="s">
        <v>64</v>
      </c>
      <c r="J31" s="142">
        <v>429</v>
      </c>
      <c r="K31" s="8" t="s">
        <v>65</v>
      </c>
      <c r="L31" s="126"/>
      <c r="M31" s="124">
        <v>429</v>
      </c>
      <c r="N31" s="124">
        <v>429</v>
      </c>
      <c r="O31" s="124">
        <v>350.068874</v>
      </c>
      <c r="P31" s="127">
        <v>311.068874</v>
      </c>
      <c r="Q31" s="127">
        <v>39</v>
      </c>
      <c r="R31" s="127"/>
      <c r="S31" s="126"/>
    </row>
    <row r="32" s="103" customFormat="1" ht="36" spans="1:19">
      <c r="A32" s="110" t="s">
        <v>165</v>
      </c>
      <c r="B32" s="8" t="s">
        <v>166</v>
      </c>
      <c r="C32" s="8" t="s">
        <v>167</v>
      </c>
      <c r="D32" s="110"/>
      <c r="E32" s="110"/>
      <c r="F32" s="8" t="s">
        <v>170</v>
      </c>
      <c r="G32" s="109" t="s">
        <v>171</v>
      </c>
      <c r="H32" s="107" t="s">
        <v>63</v>
      </c>
      <c r="I32" s="107" t="s">
        <v>64</v>
      </c>
      <c r="J32" s="143">
        <v>135</v>
      </c>
      <c r="K32" s="8" t="s">
        <v>65</v>
      </c>
      <c r="L32" s="126"/>
      <c r="M32" s="124">
        <v>135</v>
      </c>
      <c r="N32" s="124">
        <v>135</v>
      </c>
      <c r="O32" s="124">
        <v>135</v>
      </c>
      <c r="P32" s="127">
        <v>0</v>
      </c>
      <c r="Q32" s="127">
        <v>135</v>
      </c>
      <c r="R32" s="127"/>
      <c r="S32" s="126"/>
    </row>
    <row r="33" s="103" customFormat="1" ht="36" spans="1:19">
      <c r="A33" s="110" t="s">
        <v>165</v>
      </c>
      <c r="B33" s="8" t="s">
        <v>166</v>
      </c>
      <c r="C33" s="8" t="s">
        <v>167</v>
      </c>
      <c r="D33" s="110"/>
      <c r="E33" s="110"/>
      <c r="F33" s="8" t="s">
        <v>172</v>
      </c>
      <c r="G33" s="109" t="s">
        <v>173</v>
      </c>
      <c r="H33" s="107" t="s">
        <v>63</v>
      </c>
      <c r="I33" s="107" t="s">
        <v>64</v>
      </c>
      <c r="J33" s="144">
        <v>260</v>
      </c>
      <c r="K33" s="8" t="s">
        <v>65</v>
      </c>
      <c r="L33" s="126"/>
      <c r="M33" s="124">
        <v>260</v>
      </c>
      <c r="N33" s="124">
        <v>260</v>
      </c>
      <c r="O33" s="124">
        <v>260</v>
      </c>
      <c r="P33" s="127">
        <v>0</v>
      </c>
      <c r="Q33" s="127">
        <v>260</v>
      </c>
      <c r="R33" s="127"/>
      <c r="S33" s="126"/>
    </row>
    <row r="34" s="103" customFormat="1" ht="84" spans="1:19">
      <c r="A34" s="116" t="s">
        <v>174</v>
      </c>
      <c r="B34" s="117" t="s">
        <v>175</v>
      </c>
      <c r="C34" s="117" t="s">
        <v>176</v>
      </c>
      <c r="D34" s="116"/>
      <c r="E34" s="116"/>
      <c r="F34" s="117" t="s">
        <v>177</v>
      </c>
      <c r="G34" s="118"/>
      <c r="H34" s="119" t="s">
        <v>63</v>
      </c>
      <c r="I34" s="119" t="s">
        <v>64</v>
      </c>
      <c r="J34" s="119">
        <v>433.84</v>
      </c>
      <c r="K34" s="116" t="s">
        <v>65</v>
      </c>
      <c r="L34" s="118"/>
      <c r="M34" s="124"/>
      <c r="N34" s="124"/>
      <c r="O34" s="124">
        <v>0</v>
      </c>
      <c r="P34" s="118"/>
      <c r="Q34" s="118"/>
      <c r="R34" s="118"/>
      <c r="S34" s="118"/>
    </row>
    <row r="35" s="103" customFormat="1" ht="36" spans="1:19">
      <c r="A35" s="110" t="s">
        <v>178</v>
      </c>
      <c r="B35" s="107" t="s">
        <v>179</v>
      </c>
      <c r="C35" s="8" t="s">
        <v>180</v>
      </c>
      <c r="D35" s="110"/>
      <c r="E35" s="110"/>
      <c r="F35" s="107" t="s">
        <v>181</v>
      </c>
      <c r="G35" s="115" t="s">
        <v>182</v>
      </c>
      <c r="H35" s="107" t="s">
        <v>63</v>
      </c>
      <c r="I35" s="107" t="s">
        <v>64</v>
      </c>
      <c r="J35" s="8">
        <v>7.1</v>
      </c>
      <c r="K35" s="8" t="s">
        <v>65</v>
      </c>
      <c r="L35" s="114"/>
      <c r="M35" s="124">
        <v>7.1</v>
      </c>
      <c r="N35" s="124">
        <v>7.1</v>
      </c>
      <c r="O35" s="124">
        <v>7.1</v>
      </c>
      <c r="P35" s="135">
        <v>7.1</v>
      </c>
      <c r="Q35" s="135">
        <v>0</v>
      </c>
      <c r="R35" s="135"/>
      <c r="S35" s="114"/>
    </row>
    <row r="36" s="103" customFormat="1" ht="36" spans="1:19">
      <c r="A36" s="110" t="s">
        <v>178</v>
      </c>
      <c r="B36" s="107" t="s">
        <v>179</v>
      </c>
      <c r="C36" s="8" t="s">
        <v>183</v>
      </c>
      <c r="D36" s="110"/>
      <c r="E36" s="110"/>
      <c r="F36" s="107" t="s">
        <v>184</v>
      </c>
      <c r="G36" s="8" t="s">
        <v>185</v>
      </c>
      <c r="H36" s="107" t="s">
        <v>63</v>
      </c>
      <c r="I36" s="107" t="s">
        <v>64</v>
      </c>
      <c r="J36" s="110">
        <v>223.3</v>
      </c>
      <c r="K36" s="8" t="s">
        <v>65</v>
      </c>
      <c r="L36" s="114"/>
      <c r="M36" s="124">
        <v>223.3</v>
      </c>
      <c r="N36" s="124">
        <v>223.3</v>
      </c>
      <c r="O36" s="124">
        <v>217.36</v>
      </c>
      <c r="P36" s="135">
        <v>103.3</v>
      </c>
      <c r="Q36" s="135">
        <v>0</v>
      </c>
      <c r="R36" s="114">
        <v>114.06</v>
      </c>
      <c r="S36" s="114"/>
    </row>
    <row r="37" s="103" customFormat="1" ht="108" spans="1:19">
      <c r="A37" s="107" t="s">
        <v>186</v>
      </c>
      <c r="B37" s="107" t="s">
        <v>187</v>
      </c>
      <c r="C37" s="107" t="s">
        <v>188</v>
      </c>
      <c r="D37" s="107"/>
      <c r="E37" s="107"/>
      <c r="F37" s="107" t="s">
        <v>189</v>
      </c>
      <c r="G37" s="107" t="s">
        <v>190</v>
      </c>
      <c r="H37" s="107" t="s">
        <v>63</v>
      </c>
      <c r="I37" s="107" t="s">
        <v>64</v>
      </c>
      <c r="J37" s="107">
        <v>5688.2</v>
      </c>
      <c r="K37" s="107" t="s">
        <v>65</v>
      </c>
      <c r="L37" s="126"/>
      <c r="M37" s="124"/>
      <c r="N37" s="124"/>
      <c r="O37" s="124">
        <v>0</v>
      </c>
      <c r="P37" s="127"/>
      <c r="Q37" s="127"/>
      <c r="R37" s="127"/>
      <c r="S37" s="126"/>
    </row>
    <row r="38" s="103" customFormat="1" ht="36" spans="1:19">
      <c r="A38" s="107" t="s">
        <v>58</v>
      </c>
      <c r="B38" s="107" t="s">
        <v>191</v>
      </c>
      <c r="C38" s="110"/>
      <c r="D38" s="110"/>
      <c r="E38" s="110"/>
      <c r="F38" s="8" t="s">
        <v>192</v>
      </c>
      <c r="G38" s="109" t="s">
        <v>193</v>
      </c>
      <c r="H38" s="107" t="s">
        <v>63</v>
      </c>
      <c r="I38" s="107" t="s">
        <v>64</v>
      </c>
      <c r="J38" s="145">
        <v>28.71</v>
      </c>
      <c r="K38" s="110" t="s">
        <v>194</v>
      </c>
      <c r="L38" s="130"/>
      <c r="M38" s="124">
        <v>28.71</v>
      </c>
      <c r="N38" s="124">
        <v>28.71</v>
      </c>
      <c r="O38" s="124">
        <v>28.71</v>
      </c>
      <c r="P38" s="131">
        <v>0</v>
      </c>
      <c r="Q38" s="131">
        <v>28.71</v>
      </c>
      <c r="R38" s="131"/>
      <c r="S38" s="126"/>
    </row>
    <row r="39" s="103" customFormat="1" ht="48" spans="1:19">
      <c r="A39" s="107" t="s">
        <v>195</v>
      </c>
      <c r="B39" s="107" t="s">
        <v>196</v>
      </c>
      <c r="C39" s="107"/>
      <c r="D39" s="107"/>
      <c r="E39" s="107"/>
      <c r="F39" s="107" t="s">
        <v>197</v>
      </c>
      <c r="G39" s="107" t="s">
        <v>198</v>
      </c>
      <c r="H39" s="107" t="s">
        <v>63</v>
      </c>
      <c r="I39" s="107" t="s">
        <v>64</v>
      </c>
      <c r="J39" s="107">
        <v>13.94</v>
      </c>
      <c r="K39" s="107" t="s">
        <v>194</v>
      </c>
      <c r="L39" s="124"/>
      <c r="M39" s="124">
        <v>13.94</v>
      </c>
      <c r="N39" s="124">
        <v>13.94</v>
      </c>
      <c r="O39" s="124">
        <v>13.94</v>
      </c>
      <c r="P39" s="125">
        <v>13.94</v>
      </c>
      <c r="Q39" s="125">
        <v>0</v>
      </c>
      <c r="R39" s="125"/>
      <c r="S39" s="124"/>
    </row>
    <row r="40" s="103" customFormat="1" ht="48" spans="1:19">
      <c r="A40" s="107" t="s">
        <v>195</v>
      </c>
      <c r="B40" s="107" t="s">
        <v>196</v>
      </c>
      <c r="C40" s="107"/>
      <c r="D40" s="107"/>
      <c r="E40" s="107"/>
      <c r="F40" s="107" t="s">
        <v>199</v>
      </c>
      <c r="G40" s="107" t="s">
        <v>200</v>
      </c>
      <c r="H40" s="107" t="s">
        <v>63</v>
      </c>
      <c r="I40" s="107" t="s">
        <v>64</v>
      </c>
      <c r="J40" s="107">
        <v>8.8</v>
      </c>
      <c r="K40" s="107" t="s">
        <v>194</v>
      </c>
      <c r="L40" s="124"/>
      <c r="M40" s="124">
        <v>8.8</v>
      </c>
      <c r="N40" s="124">
        <v>8.8</v>
      </c>
      <c r="O40" s="124">
        <v>8.8</v>
      </c>
      <c r="P40" s="125">
        <v>0</v>
      </c>
      <c r="Q40" s="125">
        <v>8.8</v>
      </c>
      <c r="R40" s="125"/>
      <c r="S40" s="124"/>
    </row>
    <row r="41" s="103" customFormat="1" ht="36" spans="1:19">
      <c r="A41" s="107" t="s">
        <v>69</v>
      </c>
      <c r="B41" s="107" t="s">
        <v>91</v>
      </c>
      <c r="C41" s="110"/>
      <c r="D41" s="110"/>
      <c r="E41" s="110"/>
      <c r="F41" s="8" t="s">
        <v>201</v>
      </c>
      <c r="G41" s="109" t="s">
        <v>202</v>
      </c>
      <c r="H41" s="107" t="s">
        <v>63</v>
      </c>
      <c r="I41" s="107" t="s">
        <v>64</v>
      </c>
      <c r="J41" s="125">
        <v>191</v>
      </c>
      <c r="K41" s="110" t="s">
        <v>194</v>
      </c>
      <c r="L41" s="130"/>
      <c r="M41" s="124">
        <v>3.5</v>
      </c>
      <c r="N41" s="124">
        <v>3.5</v>
      </c>
      <c r="O41" s="124">
        <v>0.909444999999991</v>
      </c>
      <c r="P41" s="131">
        <v>0.909444999999991</v>
      </c>
      <c r="Q41" s="131">
        <v>0</v>
      </c>
      <c r="R41" s="131"/>
      <c r="S41" s="126"/>
    </row>
    <row r="42" s="103" customFormat="1" ht="60" spans="1:19">
      <c r="A42" s="110" t="s">
        <v>82</v>
      </c>
      <c r="B42" s="8" t="s">
        <v>203</v>
      </c>
      <c r="C42" s="110"/>
      <c r="D42" s="110"/>
      <c r="E42" s="110"/>
      <c r="F42" s="8" t="s">
        <v>204</v>
      </c>
      <c r="G42" s="109" t="s">
        <v>205</v>
      </c>
      <c r="H42" s="107" t="s">
        <v>63</v>
      </c>
      <c r="I42" s="107" t="s">
        <v>64</v>
      </c>
      <c r="J42" s="146">
        <v>191.4</v>
      </c>
      <c r="K42" s="110" t="s">
        <v>194</v>
      </c>
      <c r="L42" s="130"/>
      <c r="M42" s="124">
        <v>191.4</v>
      </c>
      <c r="N42" s="124">
        <v>191.4</v>
      </c>
      <c r="O42" s="124">
        <v>191.4</v>
      </c>
      <c r="P42" s="131">
        <v>0</v>
      </c>
      <c r="Q42" s="131">
        <v>191.4</v>
      </c>
      <c r="R42" s="131"/>
      <c r="S42" s="126"/>
    </row>
    <row r="43" s="103" customFormat="1" ht="36" spans="1:19">
      <c r="A43" s="107" t="s">
        <v>131</v>
      </c>
      <c r="B43" s="107" t="s">
        <v>206</v>
      </c>
      <c r="C43" s="107"/>
      <c r="D43" s="107"/>
      <c r="E43" s="107"/>
      <c r="F43" s="107" t="s">
        <v>207</v>
      </c>
      <c r="G43" s="107" t="s">
        <v>208</v>
      </c>
      <c r="H43" s="107" t="s">
        <v>63</v>
      </c>
      <c r="I43" s="107" t="s">
        <v>64</v>
      </c>
      <c r="J43" s="107">
        <v>15836</v>
      </c>
      <c r="K43" s="107" t="s">
        <v>194</v>
      </c>
      <c r="L43" s="124"/>
      <c r="M43" s="124">
        <v>15836</v>
      </c>
      <c r="N43" s="124">
        <v>15836</v>
      </c>
      <c r="O43" s="124">
        <v>13965.389534</v>
      </c>
      <c r="P43" s="125">
        <v>4488.545332</v>
      </c>
      <c r="Q43" s="125">
        <v>9476.844202</v>
      </c>
      <c r="R43" s="125"/>
      <c r="S43" s="124"/>
    </row>
    <row r="44" s="103" customFormat="1" ht="60" spans="1:19">
      <c r="A44" s="107" t="s">
        <v>139</v>
      </c>
      <c r="B44" s="107" t="s">
        <v>209</v>
      </c>
      <c r="C44" s="107"/>
      <c r="D44" s="107"/>
      <c r="E44" s="107"/>
      <c r="F44" s="8" t="s">
        <v>210</v>
      </c>
      <c r="G44" s="107" t="s">
        <v>211</v>
      </c>
      <c r="H44" s="107" t="s">
        <v>63</v>
      </c>
      <c r="I44" s="107" t="s">
        <v>64</v>
      </c>
      <c r="J44" s="134">
        <v>314.73</v>
      </c>
      <c r="K44" s="107" t="s">
        <v>194</v>
      </c>
      <c r="L44" s="124"/>
      <c r="M44" s="134">
        <v>314.73</v>
      </c>
      <c r="N44" s="134">
        <v>314.73</v>
      </c>
      <c r="O44" s="124">
        <v>314.73</v>
      </c>
      <c r="P44" s="125">
        <v>99.06</v>
      </c>
      <c r="Q44" s="125">
        <v>215.67</v>
      </c>
      <c r="R44" s="125"/>
      <c r="S44" s="124"/>
    </row>
    <row r="45" s="103" customFormat="1" ht="60" spans="1:19">
      <c r="A45" s="107" t="s">
        <v>147</v>
      </c>
      <c r="B45" s="107" t="s">
        <v>212</v>
      </c>
      <c r="C45" s="107"/>
      <c r="D45" s="107"/>
      <c r="E45" s="107"/>
      <c r="F45" s="8" t="s">
        <v>213</v>
      </c>
      <c r="G45" s="107" t="s">
        <v>211</v>
      </c>
      <c r="H45" s="107" t="s">
        <v>63</v>
      </c>
      <c r="I45" s="107" t="s">
        <v>64</v>
      </c>
      <c r="J45" s="147">
        <v>218.35</v>
      </c>
      <c r="K45" s="107" t="s">
        <v>194</v>
      </c>
      <c r="L45" s="124"/>
      <c r="M45" s="147">
        <v>218.35</v>
      </c>
      <c r="N45" s="147">
        <v>218.35</v>
      </c>
      <c r="O45" s="124">
        <v>218.35</v>
      </c>
      <c r="P45" s="147">
        <v>218.35</v>
      </c>
      <c r="Q45" s="125"/>
      <c r="R45" s="125"/>
      <c r="S45" s="124"/>
    </row>
    <row r="46" s="103" customFormat="1" ht="36" spans="1:19">
      <c r="A46" s="8" t="s">
        <v>147</v>
      </c>
      <c r="B46" s="8" t="s">
        <v>212</v>
      </c>
      <c r="C46" s="8"/>
      <c r="D46" s="8"/>
      <c r="E46" s="8"/>
      <c r="F46" s="8" t="s">
        <v>214</v>
      </c>
      <c r="G46" s="115" t="s">
        <v>215</v>
      </c>
      <c r="H46" s="107" t="s">
        <v>63</v>
      </c>
      <c r="I46" s="107" t="s">
        <v>64</v>
      </c>
      <c r="J46" s="8">
        <v>19.14</v>
      </c>
      <c r="K46" s="8" t="s">
        <v>194</v>
      </c>
      <c r="L46" s="8"/>
      <c r="M46" s="124">
        <v>19.14</v>
      </c>
      <c r="N46" s="124">
        <v>19.14</v>
      </c>
      <c r="O46" s="124">
        <v>19.14</v>
      </c>
      <c r="P46" s="126">
        <v>19.14</v>
      </c>
      <c r="Q46" s="126">
        <v>0</v>
      </c>
      <c r="R46" s="126"/>
      <c r="S46" s="8"/>
    </row>
    <row r="47" s="103" customFormat="1" ht="48" spans="1:19">
      <c r="A47" s="107" t="s">
        <v>152</v>
      </c>
      <c r="B47" s="107" t="s">
        <v>216</v>
      </c>
      <c r="C47" s="107"/>
      <c r="D47" s="107"/>
      <c r="E47" s="107"/>
      <c r="F47" s="107" t="s">
        <v>217</v>
      </c>
      <c r="G47" s="107" t="s">
        <v>218</v>
      </c>
      <c r="H47" s="107" t="s">
        <v>63</v>
      </c>
      <c r="I47" s="107" t="s">
        <v>64</v>
      </c>
      <c r="J47" s="148">
        <v>18.96</v>
      </c>
      <c r="K47" s="107" t="s">
        <v>194</v>
      </c>
      <c r="L47" s="149"/>
      <c r="M47" s="148">
        <v>18.96</v>
      </c>
      <c r="N47" s="148">
        <v>18.96</v>
      </c>
      <c r="O47" s="124">
        <v>18.96</v>
      </c>
      <c r="P47" s="148">
        <v>18.96</v>
      </c>
      <c r="Q47" s="125"/>
      <c r="R47" s="125"/>
      <c r="S47" s="124"/>
    </row>
    <row r="48" s="103" customFormat="1" ht="36" spans="1:19">
      <c r="A48" s="107" t="s">
        <v>160</v>
      </c>
      <c r="B48" s="107" t="s">
        <v>219</v>
      </c>
      <c r="C48" s="107"/>
      <c r="D48" s="107"/>
      <c r="E48" s="107"/>
      <c r="F48" s="8" t="s">
        <v>220</v>
      </c>
      <c r="G48" s="107" t="s">
        <v>221</v>
      </c>
      <c r="H48" s="107" t="s">
        <v>63</v>
      </c>
      <c r="I48" s="107" t="s">
        <v>64</v>
      </c>
      <c r="J48" s="150">
        <v>68.4</v>
      </c>
      <c r="K48" s="107" t="s">
        <v>194</v>
      </c>
      <c r="L48" s="124"/>
      <c r="M48" s="150">
        <v>68.4</v>
      </c>
      <c r="N48" s="150">
        <v>68.4</v>
      </c>
      <c r="O48" s="124">
        <v>68.4</v>
      </c>
      <c r="P48" s="150">
        <v>68.4</v>
      </c>
      <c r="Q48" s="125"/>
      <c r="R48" s="125"/>
      <c r="S48" s="124"/>
    </row>
    <row r="49" s="103" customFormat="1" ht="36" spans="1:19">
      <c r="A49" s="107" t="s">
        <v>165</v>
      </c>
      <c r="B49" s="107" t="s">
        <v>222</v>
      </c>
      <c r="C49" s="107"/>
      <c r="D49" s="107"/>
      <c r="E49" s="107"/>
      <c r="F49" s="107" t="s">
        <v>217</v>
      </c>
      <c r="G49" s="107" t="s">
        <v>218</v>
      </c>
      <c r="H49" s="107" t="s">
        <v>63</v>
      </c>
      <c r="I49" s="107" t="s">
        <v>64</v>
      </c>
      <c r="J49" s="148">
        <v>126.41</v>
      </c>
      <c r="K49" s="107" t="s">
        <v>194</v>
      </c>
      <c r="L49" s="149"/>
      <c r="M49" s="148">
        <v>126.41</v>
      </c>
      <c r="N49" s="148">
        <v>126.41</v>
      </c>
      <c r="O49" s="124">
        <v>126.41</v>
      </c>
      <c r="P49" s="148">
        <v>126.41</v>
      </c>
      <c r="Q49" s="125"/>
      <c r="R49" s="125"/>
      <c r="S49" s="124"/>
    </row>
    <row r="50" s="103" customFormat="1" ht="60" spans="1:19">
      <c r="A50" s="107" t="s">
        <v>174</v>
      </c>
      <c r="B50" s="107" t="s">
        <v>166</v>
      </c>
      <c r="C50" s="107"/>
      <c r="D50" s="107"/>
      <c r="E50" s="107"/>
      <c r="F50" s="8" t="s">
        <v>223</v>
      </c>
      <c r="G50" s="107" t="s">
        <v>224</v>
      </c>
      <c r="H50" s="107" t="s">
        <v>63</v>
      </c>
      <c r="I50" s="107" t="s">
        <v>64</v>
      </c>
      <c r="J50" s="107">
        <v>182</v>
      </c>
      <c r="K50" s="107" t="s">
        <v>194</v>
      </c>
      <c r="L50" s="124"/>
      <c r="M50" s="124">
        <v>182</v>
      </c>
      <c r="N50" s="124">
        <v>182</v>
      </c>
      <c r="O50" s="124">
        <v>182</v>
      </c>
      <c r="P50" s="125">
        <v>159</v>
      </c>
      <c r="Q50" s="125">
        <v>23</v>
      </c>
      <c r="R50" s="125"/>
      <c r="S50" s="124"/>
    </row>
    <row r="51" s="103" customFormat="1" ht="60" spans="1:19">
      <c r="A51" s="107" t="s">
        <v>174</v>
      </c>
      <c r="B51" s="107" t="s">
        <v>166</v>
      </c>
      <c r="C51" s="107"/>
      <c r="D51" s="107"/>
      <c r="E51" s="107"/>
      <c r="F51" s="8" t="s">
        <v>225</v>
      </c>
      <c r="G51" s="107" t="s">
        <v>226</v>
      </c>
      <c r="H51" s="107" t="s">
        <v>63</v>
      </c>
      <c r="I51" s="107" t="s">
        <v>64</v>
      </c>
      <c r="J51" s="107">
        <v>10</v>
      </c>
      <c r="K51" s="107" t="s">
        <v>194</v>
      </c>
      <c r="L51" s="124"/>
      <c r="M51" s="124">
        <v>10</v>
      </c>
      <c r="N51" s="124">
        <v>10</v>
      </c>
      <c r="O51" s="124">
        <v>10</v>
      </c>
      <c r="P51" s="125">
        <v>8</v>
      </c>
      <c r="Q51" s="125">
        <v>2</v>
      </c>
      <c r="R51" s="125"/>
      <c r="S51" s="124"/>
    </row>
    <row r="52" s="103" customFormat="1" ht="60" spans="1:19">
      <c r="A52" s="107" t="s">
        <v>174</v>
      </c>
      <c r="B52" s="107" t="s">
        <v>166</v>
      </c>
      <c r="C52" s="107"/>
      <c r="D52" s="107"/>
      <c r="E52" s="107"/>
      <c r="F52" s="8" t="s">
        <v>227</v>
      </c>
      <c r="G52" s="107" t="s">
        <v>228</v>
      </c>
      <c r="H52" s="107" t="s">
        <v>63</v>
      </c>
      <c r="I52" s="107" t="s">
        <v>64</v>
      </c>
      <c r="J52" s="107">
        <v>48</v>
      </c>
      <c r="K52" s="107" t="s">
        <v>194</v>
      </c>
      <c r="L52" s="124"/>
      <c r="M52" s="124">
        <v>48</v>
      </c>
      <c r="N52" s="124">
        <v>48</v>
      </c>
      <c r="O52" s="124">
        <v>48</v>
      </c>
      <c r="P52" s="125">
        <v>42</v>
      </c>
      <c r="Q52" s="125">
        <v>6</v>
      </c>
      <c r="R52" s="125"/>
      <c r="S52" s="124"/>
    </row>
    <row r="53" s="103" customFormat="1" ht="84" spans="1:19">
      <c r="A53" s="107" t="s">
        <v>178</v>
      </c>
      <c r="B53" s="107" t="s">
        <v>229</v>
      </c>
      <c r="C53" s="110"/>
      <c r="D53" s="110"/>
      <c r="E53" s="110"/>
      <c r="F53" s="107" t="s">
        <v>230</v>
      </c>
      <c r="G53" s="109" t="s">
        <v>231</v>
      </c>
      <c r="H53" s="107" t="s">
        <v>63</v>
      </c>
      <c r="I53" s="107" t="s">
        <v>64</v>
      </c>
      <c r="J53" s="146">
        <v>27.24</v>
      </c>
      <c r="K53" s="110" t="s">
        <v>194</v>
      </c>
      <c r="L53" s="130"/>
      <c r="M53" s="124">
        <v>27.24</v>
      </c>
      <c r="N53" s="124">
        <v>27.24</v>
      </c>
      <c r="O53" s="124">
        <v>27.24</v>
      </c>
      <c r="P53" s="131">
        <v>0</v>
      </c>
      <c r="Q53" s="131">
        <v>27.24</v>
      </c>
      <c r="R53" s="131"/>
      <c r="S53" s="126"/>
    </row>
    <row r="54" s="103" customFormat="1" ht="36" spans="1:19">
      <c r="A54" s="110" t="s">
        <v>186</v>
      </c>
      <c r="B54" s="8" t="s">
        <v>59</v>
      </c>
      <c r="C54" s="110"/>
      <c r="D54" s="110"/>
      <c r="E54" s="110"/>
      <c r="F54" s="8" t="s">
        <v>232</v>
      </c>
      <c r="G54" s="109" t="s">
        <v>233</v>
      </c>
      <c r="H54" s="107" t="s">
        <v>63</v>
      </c>
      <c r="I54" s="107" t="s">
        <v>64</v>
      </c>
      <c r="J54" s="151">
        <v>3701</v>
      </c>
      <c r="K54" s="110" t="s">
        <v>194</v>
      </c>
      <c r="L54" s="130"/>
      <c r="M54" s="124"/>
      <c r="N54" s="124"/>
      <c r="O54" s="124">
        <v>0</v>
      </c>
      <c r="P54" s="131"/>
      <c r="Q54" s="130"/>
      <c r="R54" s="131"/>
      <c r="S54" s="126"/>
    </row>
    <row r="55" s="103" customFormat="1" ht="36" spans="1:19">
      <c r="A55" s="107" t="s">
        <v>58</v>
      </c>
      <c r="B55" s="107" t="s">
        <v>59</v>
      </c>
      <c r="C55" s="107" t="s">
        <v>60</v>
      </c>
      <c r="D55" s="107"/>
      <c r="E55" s="107"/>
      <c r="F55" s="107" t="s">
        <v>61</v>
      </c>
      <c r="G55" s="120" t="s">
        <v>234</v>
      </c>
      <c r="H55" s="120" t="s">
        <v>63</v>
      </c>
      <c r="I55" s="120" t="s">
        <v>17</v>
      </c>
      <c r="J55" s="120">
        <v>3411</v>
      </c>
      <c r="K55" s="120" t="s">
        <v>65</v>
      </c>
      <c r="L55" s="124"/>
      <c r="M55" s="152">
        <v>0</v>
      </c>
      <c r="N55" s="152">
        <v>0</v>
      </c>
      <c r="O55" s="152"/>
      <c r="P55" s="152"/>
      <c r="Q55" s="152"/>
      <c r="R55" s="152"/>
      <c r="S55" s="124"/>
    </row>
    <row r="56" s="103" customFormat="1" ht="36" spans="1:19">
      <c r="A56" s="8" t="s">
        <v>58</v>
      </c>
      <c r="B56" s="8" t="s">
        <v>59</v>
      </c>
      <c r="C56" s="8" t="s">
        <v>66</v>
      </c>
      <c r="D56" s="8"/>
      <c r="E56" s="8"/>
      <c r="F56" s="8" t="s">
        <v>67</v>
      </c>
      <c r="G56" s="121" t="s">
        <v>235</v>
      </c>
      <c r="H56" s="120" t="s">
        <v>63</v>
      </c>
      <c r="I56" s="120" t="s">
        <v>17</v>
      </c>
      <c r="J56" s="9">
        <v>2922</v>
      </c>
      <c r="K56" s="9" t="s">
        <v>65</v>
      </c>
      <c r="L56" s="124"/>
      <c r="M56" s="11">
        <v>0</v>
      </c>
      <c r="N56" s="11">
        <v>0</v>
      </c>
      <c r="O56" s="11"/>
      <c r="P56" s="11"/>
      <c r="Q56" s="11"/>
      <c r="R56" s="11"/>
      <c r="S56" s="126"/>
    </row>
    <row r="57" s="103" customFormat="1" ht="36" spans="1:19">
      <c r="A57" s="107" t="s">
        <v>69</v>
      </c>
      <c r="B57" s="107" t="s">
        <v>70</v>
      </c>
      <c r="C57" s="107" t="s">
        <v>71</v>
      </c>
      <c r="D57" s="107"/>
      <c r="E57" s="107"/>
      <c r="F57" s="107" t="s">
        <v>72</v>
      </c>
      <c r="G57" s="120" t="s">
        <v>73</v>
      </c>
      <c r="H57" s="120" t="s">
        <v>63</v>
      </c>
      <c r="I57" s="120" t="s">
        <v>17</v>
      </c>
      <c r="J57" s="120">
        <v>1310.31</v>
      </c>
      <c r="K57" s="120" t="s">
        <v>65</v>
      </c>
      <c r="L57" s="120"/>
      <c r="M57" s="120">
        <v>1310.31</v>
      </c>
      <c r="N57" s="120">
        <v>1310.31</v>
      </c>
      <c r="O57" s="152">
        <f t="shared" ref="O57:O102" si="1">SUM(P57:R57)</f>
        <v>1043.480154</v>
      </c>
      <c r="P57" s="152">
        <v>1043.480154</v>
      </c>
      <c r="Q57" s="152"/>
      <c r="R57" s="152"/>
      <c r="S57" s="124"/>
    </row>
    <row r="58" s="103" customFormat="1" ht="36" spans="1:19">
      <c r="A58" s="8" t="s">
        <v>69</v>
      </c>
      <c r="B58" s="8" t="s">
        <v>70</v>
      </c>
      <c r="C58" s="8" t="s">
        <v>74</v>
      </c>
      <c r="D58" s="8"/>
      <c r="E58" s="8"/>
      <c r="F58" s="8" t="s">
        <v>75</v>
      </c>
      <c r="G58" s="122" t="s">
        <v>76</v>
      </c>
      <c r="H58" s="120" t="s">
        <v>63</v>
      </c>
      <c r="I58" s="120" t="s">
        <v>17</v>
      </c>
      <c r="J58" s="153">
        <v>289</v>
      </c>
      <c r="K58" s="9" t="s">
        <v>65</v>
      </c>
      <c r="L58" s="153"/>
      <c r="M58" s="153">
        <v>289</v>
      </c>
      <c r="N58" s="153">
        <v>289</v>
      </c>
      <c r="O58" s="152">
        <f t="shared" si="1"/>
        <v>289</v>
      </c>
      <c r="P58" s="152"/>
      <c r="Q58" s="152">
        <v>289</v>
      </c>
      <c r="R58" s="152"/>
      <c r="S58" s="126"/>
    </row>
    <row r="59" s="103" customFormat="1" ht="72" spans="1:19">
      <c r="A59" s="107" t="s">
        <v>77</v>
      </c>
      <c r="B59" s="107" t="s">
        <v>78</v>
      </c>
      <c r="C59" s="8" t="s">
        <v>79</v>
      </c>
      <c r="D59" s="110"/>
      <c r="E59" s="110"/>
      <c r="F59" s="8" t="s">
        <v>80</v>
      </c>
      <c r="G59" s="122" t="s">
        <v>81</v>
      </c>
      <c r="H59" s="120" t="s">
        <v>63</v>
      </c>
      <c r="I59" s="120" t="s">
        <v>17</v>
      </c>
      <c r="J59" s="154">
        <v>5.1624</v>
      </c>
      <c r="K59" s="155" t="s">
        <v>65</v>
      </c>
      <c r="L59" s="154"/>
      <c r="M59" s="154">
        <v>5.1624</v>
      </c>
      <c r="N59" s="154">
        <v>5.1624</v>
      </c>
      <c r="O59" s="152">
        <f t="shared" si="1"/>
        <v>5.1624</v>
      </c>
      <c r="P59" s="152"/>
      <c r="Q59" s="152">
        <v>5.1624</v>
      </c>
      <c r="R59" s="152"/>
      <c r="S59" s="126"/>
    </row>
    <row r="60" s="103" customFormat="1" ht="84" spans="1:19">
      <c r="A60" s="107" t="s">
        <v>82</v>
      </c>
      <c r="B60" s="107" t="s">
        <v>83</v>
      </c>
      <c r="C60" s="107" t="s">
        <v>236</v>
      </c>
      <c r="D60" s="107"/>
      <c r="E60" s="107"/>
      <c r="F60" s="107" t="s">
        <v>85</v>
      </c>
      <c r="G60" s="120" t="s">
        <v>86</v>
      </c>
      <c r="H60" s="120" t="s">
        <v>63</v>
      </c>
      <c r="I60" s="120" t="s">
        <v>17</v>
      </c>
      <c r="J60" s="156">
        <v>150</v>
      </c>
      <c r="K60" s="120" t="s">
        <v>65</v>
      </c>
      <c r="L60" s="156"/>
      <c r="M60" s="156">
        <v>150</v>
      </c>
      <c r="N60" s="156">
        <v>150</v>
      </c>
      <c r="O60" s="152">
        <f t="shared" si="1"/>
        <v>150</v>
      </c>
      <c r="P60" s="152"/>
      <c r="Q60" s="152">
        <v>150</v>
      </c>
      <c r="R60" s="152"/>
      <c r="S60" s="124"/>
    </row>
    <row r="61" s="103" customFormat="1" ht="84" spans="1:19">
      <c r="A61" s="8" t="s">
        <v>82</v>
      </c>
      <c r="B61" s="8" t="s">
        <v>83</v>
      </c>
      <c r="C61" s="8" t="s">
        <v>237</v>
      </c>
      <c r="D61" s="8"/>
      <c r="E61" s="8"/>
      <c r="F61" s="8" t="s">
        <v>88</v>
      </c>
      <c r="G61" s="122" t="s">
        <v>89</v>
      </c>
      <c r="H61" s="120" t="s">
        <v>63</v>
      </c>
      <c r="I61" s="120" t="s">
        <v>17</v>
      </c>
      <c r="J61" s="157">
        <v>29.16</v>
      </c>
      <c r="K61" s="9" t="s">
        <v>65</v>
      </c>
      <c r="L61" s="157"/>
      <c r="M61" s="157">
        <v>29.16</v>
      </c>
      <c r="N61" s="157">
        <v>29.16</v>
      </c>
      <c r="O61" s="152">
        <f t="shared" si="1"/>
        <v>29.16</v>
      </c>
      <c r="P61" s="152"/>
      <c r="Q61" s="152">
        <v>29.16</v>
      </c>
      <c r="R61" s="152"/>
      <c r="S61" s="126"/>
    </row>
    <row r="62" s="103" customFormat="1" ht="36" spans="1:19">
      <c r="A62" s="8" t="s">
        <v>90</v>
      </c>
      <c r="B62" s="8" t="s">
        <v>91</v>
      </c>
      <c r="C62" s="8" t="s">
        <v>92</v>
      </c>
      <c r="D62" s="8"/>
      <c r="E62" s="8"/>
      <c r="F62" s="8" t="s">
        <v>93</v>
      </c>
      <c r="G62" s="122" t="s">
        <v>94</v>
      </c>
      <c r="H62" s="120" t="s">
        <v>63</v>
      </c>
      <c r="I62" s="120" t="s">
        <v>17</v>
      </c>
      <c r="J62" s="155">
        <v>108.17</v>
      </c>
      <c r="K62" s="9" t="s">
        <v>65</v>
      </c>
      <c r="L62" s="155"/>
      <c r="M62" s="155">
        <v>108.17</v>
      </c>
      <c r="N62" s="155">
        <v>108.17</v>
      </c>
      <c r="O62" s="152">
        <f t="shared" si="1"/>
        <v>102.8231</v>
      </c>
      <c r="P62" s="152"/>
      <c r="Q62" s="152">
        <v>102.8231</v>
      </c>
      <c r="R62" s="152"/>
      <c r="S62" s="126"/>
    </row>
    <row r="63" s="103" customFormat="1" ht="36" spans="1:19">
      <c r="A63" s="8" t="s">
        <v>90</v>
      </c>
      <c r="B63" s="8" t="s">
        <v>91</v>
      </c>
      <c r="C63" s="8" t="s">
        <v>95</v>
      </c>
      <c r="D63" s="8"/>
      <c r="E63" s="8"/>
      <c r="F63" s="8" t="s">
        <v>96</v>
      </c>
      <c r="G63" s="9" t="s">
        <v>238</v>
      </c>
      <c r="H63" s="9" t="s">
        <v>63</v>
      </c>
      <c r="I63" s="158" t="s">
        <v>17</v>
      </c>
      <c r="J63" s="25">
        <v>47.51</v>
      </c>
      <c r="K63" s="9" t="s">
        <v>65</v>
      </c>
      <c r="L63" s="25"/>
      <c r="M63" s="25">
        <v>47.51</v>
      </c>
      <c r="N63" s="25">
        <v>47.51</v>
      </c>
      <c r="O63" s="152">
        <f t="shared" si="1"/>
        <v>0</v>
      </c>
      <c r="P63" s="152">
        <v>0</v>
      </c>
      <c r="Q63" s="152"/>
      <c r="R63" s="152"/>
      <c r="S63" s="8"/>
    </row>
    <row r="64" s="103" customFormat="1" ht="36" spans="1:19">
      <c r="A64" s="8" t="s">
        <v>98</v>
      </c>
      <c r="B64" s="8" t="s">
        <v>99</v>
      </c>
      <c r="C64" s="111" t="s">
        <v>100</v>
      </c>
      <c r="D64" s="110"/>
      <c r="E64" s="110"/>
      <c r="F64" s="8" t="s">
        <v>101</v>
      </c>
      <c r="G64" s="9" t="s">
        <v>239</v>
      </c>
      <c r="H64" s="120" t="s">
        <v>63</v>
      </c>
      <c r="I64" s="120" t="s">
        <v>17</v>
      </c>
      <c r="J64" s="155">
        <v>1157</v>
      </c>
      <c r="K64" s="9" t="s">
        <v>65</v>
      </c>
      <c r="L64" s="155"/>
      <c r="M64" s="155">
        <v>1157</v>
      </c>
      <c r="N64" s="155">
        <v>1157</v>
      </c>
      <c r="O64" s="152">
        <f t="shared" si="1"/>
        <v>1108.155086</v>
      </c>
      <c r="P64" s="152"/>
      <c r="Q64" s="152">
        <v>1108.155086</v>
      </c>
      <c r="R64" s="152"/>
      <c r="S64" s="114"/>
    </row>
    <row r="65" s="103" customFormat="1" ht="48" spans="1:19">
      <c r="A65" s="8" t="s">
        <v>103</v>
      </c>
      <c r="B65" s="8" t="s">
        <v>104</v>
      </c>
      <c r="C65" s="8" t="s">
        <v>105</v>
      </c>
      <c r="D65" s="110"/>
      <c r="E65" s="110"/>
      <c r="F65" s="8" t="s">
        <v>106</v>
      </c>
      <c r="G65" s="9" t="s">
        <v>240</v>
      </c>
      <c r="H65" s="120" t="s">
        <v>63</v>
      </c>
      <c r="I65" s="120" t="s">
        <v>17</v>
      </c>
      <c r="J65" s="9">
        <v>79</v>
      </c>
      <c r="K65" s="9" t="s">
        <v>65</v>
      </c>
      <c r="L65" s="9"/>
      <c r="M65" s="9">
        <v>79</v>
      </c>
      <c r="N65" s="9">
        <v>79</v>
      </c>
      <c r="O65" s="152">
        <f t="shared" si="1"/>
        <v>79</v>
      </c>
      <c r="P65" s="152"/>
      <c r="Q65" s="152">
        <v>79</v>
      </c>
      <c r="R65" s="152"/>
      <c r="S65" s="114"/>
    </row>
    <row r="66" s="103" customFormat="1" ht="36" spans="1:19">
      <c r="A66" s="110" t="s">
        <v>108</v>
      </c>
      <c r="B66" s="8" t="s">
        <v>109</v>
      </c>
      <c r="C66" s="8" t="s">
        <v>110</v>
      </c>
      <c r="D66" s="110"/>
      <c r="E66" s="110"/>
      <c r="F66" s="8" t="s">
        <v>111</v>
      </c>
      <c r="G66" s="122" t="s">
        <v>112</v>
      </c>
      <c r="H66" s="120" t="s">
        <v>63</v>
      </c>
      <c r="I66" s="120" t="s">
        <v>17</v>
      </c>
      <c r="J66" s="162">
        <v>502</v>
      </c>
      <c r="K66" s="9" t="s">
        <v>65</v>
      </c>
      <c r="L66" s="162"/>
      <c r="M66" s="162">
        <v>502</v>
      </c>
      <c r="N66" s="162">
        <v>502</v>
      </c>
      <c r="O66" s="152">
        <f t="shared" si="1"/>
        <v>497.683103</v>
      </c>
      <c r="P66" s="152"/>
      <c r="Q66" s="152">
        <v>497.683103</v>
      </c>
      <c r="R66" s="152"/>
      <c r="S66" s="126"/>
    </row>
    <row r="67" s="103" customFormat="1" ht="48" spans="1:19">
      <c r="A67" s="110" t="s">
        <v>113</v>
      </c>
      <c r="B67" s="8" t="s">
        <v>114</v>
      </c>
      <c r="C67" s="8" t="s">
        <v>115</v>
      </c>
      <c r="D67" s="110"/>
      <c r="E67" s="110"/>
      <c r="F67" s="8" t="s">
        <v>116</v>
      </c>
      <c r="G67" s="122" t="s">
        <v>117</v>
      </c>
      <c r="H67" s="120" t="s">
        <v>63</v>
      </c>
      <c r="I67" s="120" t="s">
        <v>17</v>
      </c>
      <c r="J67" s="162">
        <v>750</v>
      </c>
      <c r="K67" s="9" t="s">
        <v>65</v>
      </c>
      <c r="L67" s="162"/>
      <c r="M67" s="162">
        <v>750</v>
      </c>
      <c r="N67" s="162">
        <v>750</v>
      </c>
      <c r="O67" s="152">
        <f t="shared" si="1"/>
        <v>657.370909</v>
      </c>
      <c r="P67" s="152"/>
      <c r="Q67" s="152">
        <v>657.370909</v>
      </c>
      <c r="R67" s="152"/>
      <c r="S67" s="126"/>
    </row>
    <row r="68" s="103" customFormat="1" ht="60" spans="1:19">
      <c r="A68" s="107" t="s">
        <v>118</v>
      </c>
      <c r="B68" s="107" t="s">
        <v>119</v>
      </c>
      <c r="C68" s="8" t="s">
        <v>120</v>
      </c>
      <c r="D68" s="110"/>
      <c r="E68" s="110"/>
      <c r="F68" s="107" t="s">
        <v>121</v>
      </c>
      <c r="G68" s="122" t="s">
        <v>122</v>
      </c>
      <c r="H68" s="120" t="s">
        <v>63</v>
      </c>
      <c r="I68" s="120" t="s">
        <v>17</v>
      </c>
      <c r="J68" s="162">
        <v>1969</v>
      </c>
      <c r="K68" s="155" t="s">
        <v>65</v>
      </c>
      <c r="L68" s="162"/>
      <c r="M68" s="162">
        <v>1969</v>
      </c>
      <c r="N68" s="162">
        <v>1969</v>
      </c>
      <c r="O68" s="152">
        <f t="shared" si="1"/>
        <v>1957.285191</v>
      </c>
      <c r="P68" s="152"/>
      <c r="Q68" s="152">
        <v>1957.285191</v>
      </c>
      <c r="R68" s="152"/>
      <c r="S68" s="126"/>
    </row>
    <row r="69" s="103" customFormat="1" ht="60" spans="1:19">
      <c r="A69" s="8" t="s">
        <v>118</v>
      </c>
      <c r="B69" s="8" t="s">
        <v>119</v>
      </c>
      <c r="C69" s="8" t="s">
        <v>123</v>
      </c>
      <c r="D69" s="110"/>
      <c r="E69" s="110"/>
      <c r="F69" s="8" t="s">
        <v>124</v>
      </c>
      <c r="G69" s="9" t="s">
        <v>241</v>
      </c>
      <c r="H69" s="120" t="s">
        <v>63</v>
      </c>
      <c r="I69" s="120" t="s">
        <v>17</v>
      </c>
      <c r="J69" s="155">
        <v>5000</v>
      </c>
      <c r="K69" s="9" t="s">
        <v>65</v>
      </c>
      <c r="L69" s="163"/>
      <c r="M69" s="163">
        <v>4880</v>
      </c>
      <c r="N69" s="163">
        <v>4880</v>
      </c>
      <c r="O69" s="152">
        <f t="shared" si="1"/>
        <v>4880</v>
      </c>
      <c r="P69" s="152"/>
      <c r="Q69" s="152">
        <v>4880</v>
      </c>
      <c r="R69" s="152"/>
      <c r="S69" s="114"/>
    </row>
    <row r="70" s="103" customFormat="1" ht="96" spans="1:19">
      <c r="A70" s="8" t="s">
        <v>126</v>
      </c>
      <c r="B70" s="8" t="s">
        <v>127</v>
      </c>
      <c r="C70" s="8" t="s">
        <v>128</v>
      </c>
      <c r="D70" s="110"/>
      <c r="E70" s="110"/>
      <c r="F70" s="8" t="s">
        <v>129</v>
      </c>
      <c r="G70" s="9" t="s">
        <v>242</v>
      </c>
      <c r="H70" s="120" t="s">
        <v>63</v>
      </c>
      <c r="I70" s="120" t="s">
        <v>17</v>
      </c>
      <c r="J70" s="9">
        <v>40</v>
      </c>
      <c r="K70" s="9" t="s">
        <v>65</v>
      </c>
      <c r="L70" s="9"/>
      <c r="M70" s="9">
        <v>40</v>
      </c>
      <c r="N70" s="9">
        <v>40</v>
      </c>
      <c r="O70" s="152">
        <f t="shared" si="1"/>
        <v>40</v>
      </c>
      <c r="P70" s="152"/>
      <c r="Q70" s="152">
        <v>40</v>
      </c>
      <c r="R70" s="152"/>
      <c r="S70" s="114"/>
    </row>
    <row r="71" s="103" customFormat="1" ht="36" spans="1:19">
      <c r="A71" s="107" t="s">
        <v>131</v>
      </c>
      <c r="B71" s="107" t="s">
        <v>132</v>
      </c>
      <c r="C71" s="107" t="s">
        <v>133</v>
      </c>
      <c r="D71" s="107"/>
      <c r="E71" s="107"/>
      <c r="F71" s="107" t="s">
        <v>134</v>
      </c>
      <c r="G71" s="120" t="s">
        <v>135</v>
      </c>
      <c r="H71" s="120" t="s">
        <v>63</v>
      </c>
      <c r="I71" s="120" t="s">
        <v>17</v>
      </c>
      <c r="J71" s="120">
        <v>34823</v>
      </c>
      <c r="K71" s="120" t="s">
        <v>65</v>
      </c>
      <c r="L71" s="152"/>
      <c r="M71" s="152">
        <v>33454.692</v>
      </c>
      <c r="N71" s="152">
        <v>33454.692</v>
      </c>
      <c r="O71" s="152">
        <f t="shared" si="1"/>
        <v>28570.679994</v>
      </c>
      <c r="P71" s="152">
        <v>23119.262429</v>
      </c>
      <c r="Q71" s="152">
        <v>5451.417565</v>
      </c>
      <c r="R71" s="152"/>
      <c r="S71" s="124"/>
    </row>
    <row r="72" s="103" customFormat="1" ht="36" spans="1:19">
      <c r="A72" s="8" t="s">
        <v>131</v>
      </c>
      <c r="B72" s="8" t="s">
        <v>132</v>
      </c>
      <c r="C72" s="8" t="s">
        <v>136</v>
      </c>
      <c r="D72" s="8"/>
      <c r="E72" s="8"/>
      <c r="F72" s="8" t="s">
        <v>137</v>
      </c>
      <c r="G72" s="122" t="s">
        <v>138</v>
      </c>
      <c r="H72" s="120" t="s">
        <v>63</v>
      </c>
      <c r="I72" s="120" t="s">
        <v>17</v>
      </c>
      <c r="J72" s="164">
        <v>9941</v>
      </c>
      <c r="K72" s="9" t="s">
        <v>65</v>
      </c>
      <c r="L72" s="164"/>
      <c r="M72" s="164">
        <v>9941</v>
      </c>
      <c r="N72" s="164">
        <v>9941</v>
      </c>
      <c r="O72" s="152">
        <f t="shared" si="1"/>
        <v>7971.391174</v>
      </c>
      <c r="P72" s="152">
        <v>5423.082473</v>
      </c>
      <c r="Q72" s="152">
        <v>2548.308701</v>
      </c>
      <c r="R72" s="152"/>
      <c r="S72" s="126"/>
    </row>
    <row r="73" s="103" customFormat="1" ht="36" spans="1:19">
      <c r="A73" s="107" t="s">
        <v>139</v>
      </c>
      <c r="B73" s="107" t="s">
        <v>140</v>
      </c>
      <c r="C73" s="107" t="s">
        <v>243</v>
      </c>
      <c r="D73" s="107"/>
      <c r="E73" s="107"/>
      <c r="F73" s="107" t="s">
        <v>142</v>
      </c>
      <c r="G73" s="120" t="s">
        <v>143</v>
      </c>
      <c r="H73" s="120" t="s">
        <v>63</v>
      </c>
      <c r="I73" s="120" t="s">
        <v>17</v>
      </c>
      <c r="J73" s="165">
        <v>10</v>
      </c>
      <c r="K73" s="120" t="s">
        <v>65</v>
      </c>
      <c r="L73" s="165"/>
      <c r="M73" s="165">
        <v>10</v>
      </c>
      <c r="N73" s="165">
        <v>10</v>
      </c>
      <c r="O73" s="152">
        <f t="shared" si="1"/>
        <v>10</v>
      </c>
      <c r="P73" s="152"/>
      <c r="Q73" s="152">
        <v>10</v>
      </c>
      <c r="R73" s="152"/>
      <c r="S73" s="124"/>
    </row>
    <row r="74" s="103" customFormat="1" ht="36" spans="1:19">
      <c r="A74" s="107" t="s">
        <v>139</v>
      </c>
      <c r="B74" s="107" t="s">
        <v>140</v>
      </c>
      <c r="C74" s="8" t="s">
        <v>144</v>
      </c>
      <c r="D74" s="110"/>
      <c r="E74" s="110"/>
      <c r="F74" s="107" t="s">
        <v>145</v>
      </c>
      <c r="G74" s="122" t="s">
        <v>146</v>
      </c>
      <c r="H74" s="120" t="s">
        <v>63</v>
      </c>
      <c r="I74" s="120" t="s">
        <v>17</v>
      </c>
      <c r="J74" s="120">
        <v>1104</v>
      </c>
      <c r="K74" s="155" t="s">
        <v>65</v>
      </c>
      <c r="L74" s="120"/>
      <c r="M74" s="120">
        <v>1104</v>
      </c>
      <c r="N74" s="120">
        <v>1104</v>
      </c>
      <c r="O74" s="152">
        <f t="shared" si="1"/>
        <v>1104</v>
      </c>
      <c r="P74" s="152"/>
      <c r="Q74" s="152">
        <v>1104</v>
      </c>
      <c r="R74" s="152"/>
      <c r="S74" s="126"/>
    </row>
    <row r="75" s="103" customFormat="1" ht="36" spans="1:19">
      <c r="A75" s="107" t="s">
        <v>147</v>
      </c>
      <c r="B75" s="107" t="s">
        <v>148</v>
      </c>
      <c r="C75" s="107" t="s">
        <v>236</v>
      </c>
      <c r="D75" s="107"/>
      <c r="E75" s="107"/>
      <c r="F75" s="107" t="s">
        <v>85</v>
      </c>
      <c r="G75" s="120" t="s">
        <v>86</v>
      </c>
      <c r="H75" s="120" t="s">
        <v>63</v>
      </c>
      <c r="I75" s="120" t="s">
        <v>17</v>
      </c>
      <c r="J75" s="156">
        <v>871</v>
      </c>
      <c r="K75" s="120" t="s">
        <v>65</v>
      </c>
      <c r="L75" s="156"/>
      <c r="M75" s="156">
        <v>871</v>
      </c>
      <c r="N75" s="156">
        <v>871</v>
      </c>
      <c r="O75" s="152">
        <f t="shared" si="1"/>
        <v>871</v>
      </c>
      <c r="P75" s="152"/>
      <c r="Q75" s="152">
        <v>871</v>
      </c>
      <c r="R75" s="152"/>
      <c r="S75" s="126"/>
    </row>
    <row r="76" s="103" customFormat="1" ht="36" spans="1:19">
      <c r="A76" s="8" t="s">
        <v>147</v>
      </c>
      <c r="B76" s="8" t="s">
        <v>148</v>
      </c>
      <c r="C76" s="8" t="s">
        <v>244</v>
      </c>
      <c r="D76" s="8"/>
      <c r="E76" s="8"/>
      <c r="F76" s="8" t="s">
        <v>150</v>
      </c>
      <c r="G76" s="122" t="s">
        <v>151</v>
      </c>
      <c r="H76" s="120" t="s">
        <v>63</v>
      </c>
      <c r="I76" s="120" t="s">
        <v>17</v>
      </c>
      <c r="J76" s="166">
        <v>809.68</v>
      </c>
      <c r="K76" s="9" t="s">
        <v>65</v>
      </c>
      <c r="L76" s="166"/>
      <c r="M76" s="166">
        <v>809.68</v>
      </c>
      <c r="N76" s="166">
        <v>809.68</v>
      </c>
      <c r="O76" s="152">
        <f t="shared" si="1"/>
        <v>809.68</v>
      </c>
      <c r="P76" s="152"/>
      <c r="Q76" s="152">
        <v>809.68</v>
      </c>
      <c r="R76" s="152"/>
      <c r="S76" s="126"/>
    </row>
    <row r="77" s="103" customFormat="1" ht="36" spans="1:19">
      <c r="A77" s="107" t="s">
        <v>152</v>
      </c>
      <c r="B77" s="107" t="s">
        <v>153</v>
      </c>
      <c r="C77" s="107" t="s">
        <v>245</v>
      </c>
      <c r="D77" s="107"/>
      <c r="E77" s="107"/>
      <c r="F77" s="107" t="s">
        <v>246</v>
      </c>
      <c r="G77" s="120" t="s">
        <v>156</v>
      </c>
      <c r="H77" s="120" t="s">
        <v>63</v>
      </c>
      <c r="I77" s="120" t="s">
        <v>17</v>
      </c>
      <c r="J77" s="156">
        <v>1499.63</v>
      </c>
      <c r="K77" s="120" t="s">
        <v>65</v>
      </c>
      <c r="L77" s="156"/>
      <c r="M77" s="156">
        <v>1499.63</v>
      </c>
      <c r="N77" s="156">
        <v>1499.63</v>
      </c>
      <c r="O77" s="152">
        <f t="shared" si="1"/>
        <v>1488.761789</v>
      </c>
      <c r="P77" s="152"/>
      <c r="Q77" s="152">
        <v>1488.761789</v>
      </c>
      <c r="R77" s="152"/>
      <c r="S77" s="126"/>
    </row>
    <row r="78" s="103" customFormat="1" ht="36" spans="1:19">
      <c r="A78" s="8" t="s">
        <v>152</v>
      </c>
      <c r="B78" s="8" t="s">
        <v>153</v>
      </c>
      <c r="C78" s="8" t="s">
        <v>247</v>
      </c>
      <c r="D78" s="8"/>
      <c r="E78" s="8"/>
      <c r="F78" s="8" t="s">
        <v>248</v>
      </c>
      <c r="G78" s="122" t="s">
        <v>159</v>
      </c>
      <c r="H78" s="120" t="s">
        <v>63</v>
      </c>
      <c r="I78" s="120" t="s">
        <v>17</v>
      </c>
      <c r="J78" s="167">
        <v>809.11</v>
      </c>
      <c r="K78" s="9" t="s">
        <v>65</v>
      </c>
      <c r="L78" s="167"/>
      <c r="M78" s="167">
        <v>809.11</v>
      </c>
      <c r="N78" s="167">
        <v>809.11</v>
      </c>
      <c r="O78" s="152">
        <f t="shared" si="1"/>
        <v>809.11</v>
      </c>
      <c r="P78" s="152"/>
      <c r="Q78" s="152">
        <v>809.11</v>
      </c>
      <c r="R78" s="152"/>
      <c r="S78" s="126"/>
    </row>
    <row r="79" s="103" customFormat="1" ht="36" spans="1:19">
      <c r="A79" s="110" t="s">
        <v>160</v>
      </c>
      <c r="B79" s="107" t="s">
        <v>161</v>
      </c>
      <c r="C79" s="8" t="s">
        <v>162</v>
      </c>
      <c r="D79" s="114"/>
      <c r="E79" s="114"/>
      <c r="F79" s="107" t="s">
        <v>163</v>
      </c>
      <c r="G79" s="159" t="s">
        <v>249</v>
      </c>
      <c r="H79" s="120" t="s">
        <v>63</v>
      </c>
      <c r="I79" s="120" t="s">
        <v>17</v>
      </c>
      <c r="J79" s="155">
        <v>4510.03</v>
      </c>
      <c r="K79" s="9" t="s">
        <v>65</v>
      </c>
      <c r="L79" s="155"/>
      <c r="M79" s="155">
        <v>4510.03</v>
      </c>
      <c r="N79" s="155">
        <v>4510.03</v>
      </c>
      <c r="O79" s="152">
        <f t="shared" si="1"/>
        <v>2007.913013</v>
      </c>
      <c r="P79" s="152">
        <v>411.750972</v>
      </c>
      <c r="Q79" s="152">
        <v>1596.162041</v>
      </c>
      <c r="R79" s="152"/>
      <c r="S79" s="114"/>
    </row>
    <row r="80" s="103" customFormat="1" ht="36" spans="1:19">
      <c r="A80" s="110" t="s">
        <v>165</v>
      </c>
      <c r="B80" s="8" t="s">
        <v>166</v>
      </c>
      <c r="C80" s="8" t="s">
        <v>167</v>
      </c>
      <c r="D80" s="110"/>
      <c r="E80" s="110"/>
      <c r="F80" s="8" t="s">
        <v>168</v>
      </c>
      <c r="G80" s="122" t="s">
        <v>169</v>
      </c>
      <c r="H80" s="120" t="s">
        <v>63</v>
      </c>
      <c r="I80" s="120" t="s">
        <v>17</v>
      </c>
      <c r="J80" s="168">
        <v>643</v>
      </c>
      <c r="K80" s="9" t="s">
        <v>65</v>
      </c>
      <c r="L80" s="168"/>
      <c r="M80" s="168">
        <v>643</v>
      </c>
      <c r="N80" s="168">
        <v>643</v>
      </c>
      <c r="O80" s="152">
        <f t="shared" si="1"/>
        <v>643</v>
      </c>
      <c r="P80" s="152"/>
      <c r="Q80" s="152">
        <v>643</v>
      </c>
      <c r="R80" s="152"/>
      <c r="S80" s="126"/>
    </row>
    <row r="81" s="103" customFormat="1" ht="36" spans="1:19">
      <c r="A81" s="110" t="s">
        <v>165</v>
      </c>
      <c r="B81" s="8" t="s">
        <v>166</v>
      </c>
      <c r="C81" s="8" t="s">
        <v>167</v>
      </c>
      <c r="D81" s="110"/>
      <c r="E81" s="110"/>
      <c r="F81" s="8" t="s">
        <v>170</v>
      </c>
      <c r="G81" s="122" t="s">
        <v>171</v>
      </c>
      <c r="H81" s="120" t="s">
        <v>63</v>
      </c>
      <c r="I81" s="120" t="s">
        <v>17</v>
      </c>
      <c r="J81" s="169">
        <v>203</v>
      </c>
      <c r="K81" s="9" t="s">
        <v>65</v>
      </c>
      <c r="L81" s="169"/>
      <c r="M81" s="169">
        <v>203</v>
      </c>
      <c r="N81" s="169">
        <v>203</v>
      </c>
      <c r="O81" s="152">
        <f t="shared" si="1"/>
        <v>203</v>
      </c>
      <c r="P81" s="152"/>
      <c r="Q81" s="152">
        <v>203</v>
      </c>
      <c r="R81" s="152"/>
      <c r="S81" s="126"/>
    </row>
    <row r="82" s="103" customFormat="1" ht="36" spans="1:19">
      <c r="A82" s="110" t="s">
        <v>165</v>
      </c>
      <c r="B82" s="8" t="s">
        <v>166</v>
      </c>
      <c r="C82" s="8" t="s">
        <v>167</v>
      </c>
      <c r="D82" s="110"/>
      <c r="E82" s="110"/>
      <c r="F82" s="8" t="s">
        <v>172</v>
      </c>
      <c r="G82" s="122" t="s">
        <v>173</v>
      </c>
      <c r="H82" s="120" t="s">
        <v>63</v>
      </c>
      <c r="I82" s="120" t="s">
        <v>17</v>
      </c>
      <c r="J82" s="170">
        <v>389</v>
      </c>
      <c r="K82" s="9" t="s">
        <v>65</v>
      </c>
      <c r="L82" s="170"/>
      <c r="M82" s="170">
        <v>389</v>
      </c>
      <c r="N82" s="170">
        <v>389</v>
      </c>
      <c r="O82" s="152">
        <f t="shared" si="1"/>
        <v>389</v>
      </c>
      <c r="P82" s="152"/>
      <c r="Q82" s="152">
        <v>389</v>
      </c>
      <c r="R82" s="152"/>
      <c r="S82" s="126"/>
    </row>
    <row r="83" s="103" customFormat="1" ht="84" spans="1:19">
      <c r="A83" s="116" t="s">
        <v>174</v>
      </c>
      <c r="B83" s="117" t="s">
        <v>175</v>
      </c>
      <c r="C83" s="117" t="s">
        <v>176</v>
      </c>
      <c r="D83" s="116"/>
      <c r="E83" s="116"/>
      <c r="F83" s="117" t="s">
        <v>177</v>
      </c>
      <c r="G83" s="160"/>
      <c r="H83" s="161" t="s">
        <v>63</v>
      </c>
      <c r="I83" s="161" t="s">
        <v>17</v>
      </c>
      <c r="J83" s="161">
        <v>650.08</v>
      </c>
      <c r="K83" s="171" t="s">
        <v>65</v>
      </c>
      <c r="L83" s="155"/>
      <c r="M83" s="155">
        <v>419.08</v>
      </c>
      <c r="N83" s="155">
        <v>419.08</v>
      </c>
      <c r="O83" s="152">
        <f t="shared" si="1"/>
        <v>0</v>
      </c>
      <c r="P83" s="152">
        <v>0</v>
      </c>
      <c r="Q83" s="152"/>
      <c r="R83" s="152"/>
      <c r="S83" s="118"/>
    </row>
    <row r="84" s="103" customFormat="1" ht="36" spans="1:19">
      <c r="A84" s="110" t="s">
        <v>178</v>
      </c>
      <c r="B84" s="107" t="s">
        <v>179</v>
      </c>
      <c r="C84" s="8" t="s">
        <v>180</v>
      </c>
      <c r="D84" s="110"/>
      <c r="E84" s="110"/>
      <c r="F84" s="107" t="s">
        <v>181</v>
      </c>
      <c r="G84" s="159" t="s">
        <v>250</v>
      </c>
      <c r="H84" s="120" t="s">
        <v>63</v>
      </c>
      <c r="I84" s="120" t="s">
        <v>17</v>
      </c>
      <c r="J84" s="9">
        <v>10.7</v>
      </c>
      <c r="K84" s="9" t="s">
        <v>65</v>
      </c>
      <c r="L84" s="9"/>
      <c r="M84" s="9">
        <v>10.7</v>
      </c>
      <c r="N84" s="9">
        <v>10.7</v>
      </c>
      <c r="O84" s="152">
        <f t="shared" si="1"/>
        <v>10.7</v>
      </c>
      <c r="P84" s="152"/>
      <c r="Q84" s="152">
        <v>10.7</v>
      </c>
      <c r="R84" s="152"/>
      <c r="S84" s="114"/>
    </row>
    <row r="85" s="103" customFormat="1" ht="36" spans="1:19">
      <c r="A85" s="110" t="s">
        <v>178</v>
      </c>
      <c r="B85" s="107" t="s">
        <v>179</v>
      </c>
      <c r="C85" s="8" t="s">
        <v>183</v>
      </c>
      <c r="D85" s="110"/>
      <c r="E85" s="110"/>
      <c r="F85" s="107" t="s">
        <v>184</v>
      </c>
      <c r="G85" s="9" t="s">
        <v>251</v>
      </c>
      <c r="H85" s="120" t="s">
        <v>63</v>
      </c>
      <c r="I85" s="120" t="s">
        <v>17</v>
      </c>
      <c r="J85" s="155">
        <v>334.6</v>
      </c>
      <c r="K85" s="9" t="s">
        <v>65</v>
      </c>
      <c r="L85" s="155"/>
      <c r="M85" s="155">
        <v>334.6</v>
      </c>
      <c r="N85" s="155">
        <v>334.6</v>
      </c>
      <c r="O85" s="152">
        <f t="shared" si="1"/>
        <v>334.6</v>
      </c>
      <c r="P85" s="152"/>
      <c r="Q85" s="152">
        <v>334.6</v>
      </c>
      <c r="R85" s="152"/>
      <c r="S85" s="114"/>
    </row>
    <row r="86" s="103" customFormat="1" ht="108" spans="1:19">
      <c r="A86" s="107" t="s">
        <v>186</v>
      </c>
      <c r="B86" s="107" t="s">
        <v>187</v>
      </c>
      <c r="C86" s="107" t="s">
        <v>188</v>
      </c>
      <c r="D86" s="107"/>
      <c r="E86" s="107"/>
      <c r="F86" s="107" t="s">
        <v>189</v>
      </c>
      <c r="G86" s="120" t="s">
        <v>190</v>
      </c>
      <c r="H86" s="120" t="s">
        <v>63</v>
      </c>
      <c r="I86" s="120" t="s">
        <v>17</v>
      </c>
      <c r="J86" s="120">
        <v>9745.4</v>
      </c>
      <c r="K86" s="120" t="s">
        <v>65</v>
      </c>
      <c r="L86" s="120"/>
      <c r="M86" s="120">
        <v>9745.4</v>
      </c>
      <c r="N86" s="120">
        <v>9745.4</v>
      </c>
      <c r="O86" s="152">
        <f t="shared" si="1"/>
        <v>8164.235283</v>
      </c>
      <c r="P86" s="152">
        <v>1664.593022</v>
      </c>
      <c r="Q86" s="152">
        <v>6499.642261</v>
      </c>
      <c r="R86" s="152"/>
      <c r="S86" s="126"/>
    </row>
    <row r="87" s="103" customFormat="1" ht="36" spans="1:19">
      <c r="A87" s="107" t="s">
        <v>58</v>
      </c>
      <c r="B87" s="107" t="s">
        <v>191</v>
      </c>
      <c r="C87" s="110"/>
      <c r="D87" s="110"/>
      <c r="E87" s="110"/>
      <c r="F87" s="8" t="s">
        <v>192</v>
      </c>
      <c r="G87" s="122" t="s">
        <v>193</v>
      </c>
      <c r="H87" s="120" t="s">
        <v>63</v>
      </c>
      <c r="I87" s="120" t="s">
        <v>17</v>
      </c>
      <c r="J87" s="172">
        <v>43.02</v>
      </c>
      <c r="K87" s="155" t="s">
        <v>194</v>
      </c>
      <c r="L87" s="172"/>
      <c r="M87" s="172">
        <v>43.02</v>
      </c>
      <c r="N87" s="172">
        <v>43.02</v>
      </c>
      <c r="O87" s="152">
        <f t="shared" si="1"/>
        <v>43.02</v>
      </c>
      <c r="P87" s="152"/>
      <c r="Q87" s="152">
        <v>43.02</v>
      </c>
      <c r="R87" s="152"/>
      <c r="S87" s="126"/>
    </row>
    <row r="88" s="103" customFormat="1" ht="48" spans="1:19">
      <c r="A88" s="107" t="s">
        <v>195</v>
      </c>
      <c r="B88" s="107" t="s">
        <v>196</v>
      </c>
      <c r="C88" s="107"/>
      <c r="D88" s="107"/>
      <c r="E88" s="107"/>
      <c r="F88" s="107" t="s">
        <v>197</v>
      </c>
      <c r="G88" s="120" t="s">
        <v>198</v>
      </c>
      <c r="H88" s="120" t="s">
        <v>63</v>
      </c>
      <c r="I88" s="120" t="s">
        <v>17</v>
      </c>
      <c r="J88" s="120">
        <v>23.88</v>
      </c>
      <c r="K88" s="120" t="s">
        <v>194</v>
      </c>
      <c r="L88" s="120"/>
      <c r="M88" s="120">
        <v>23.88</v>
      </c>
      <c r="N88" s="120">
        <v>23.88</v>
      </c>
      <c r="O88" s="152">
        <f t="shared" si="1"/>
        <v>23.88</v>
      </c>
      <c r="P88" s="152"/>
      <c r="Q88" s="152">
        <v>23.88</v>
      </c>
      <c r="R88" s="152"/>
      <c r="S88" s="124"/>
    </row>
    <row r="89" s="103" customFormat="1" ht="48" spans="1:19">
      <c r="A89" s="107" t="s">
        <v>195</v>
      </c>
      <c r="B89" s="107" t="s">
        <v>196</v>
      </c>
      <c r="C89" s="107"/>
      <c r="D89" s="107"/>
      <c r="E89" s="107"/>
      <c r="F89" s="107" t="s">
        <v>199</v>
      </c>
      <c r="G89" s="120" t="s">
        <v>252</v>
      </c>
      <c r="H89" s="120" t="s">
        <v>63</v>
      </c>
      <c r="I89" s="120" t="s">
        <v>17</v>
      </c>
      <c r="J89" s="120">
        <v>8.8</v>
      </c>
      <c r="K89" s="120" t="s">
        <v>194</v>
      </c>
      <c r="L89" s="120"/>
      <c r="M89" s="120">
        <v>8.8</v>
      </c>
      <c r="N89" s="120">
        <v>8.8</v>
      </c>
      <c r="O89" s="152">
        <f t="shared" si="1"/>
        <v>8.8</v>
      </c>
      <c r="P89" s="152"/>
      <c r="Q89" s="152">
        <v>8.8</v>
      </c>
      <c r="R89" s="152"/>
      <c r="S89" s="124"/>
    </row>
    <row r="90" s="103" customFormat="1" ht="36" spans="1:19">
      <c r="A90" s="107" t="s">
        <v>69</v>
      </c>
      <c r="B90" s="107" t="s">
        <v>91</v>
      </c>
      <c r="C90" s="110"/>
      <c r="D90" s="110"/>
      <c r="E90" s="110"/>
      <c r="F90" s="8" t="s">
        <v>201</v>
      </c>
      <c r="G90" s="122" t="s">
        <v>202</v>
      </c>
      <c r="H90" s="120" t="s">
        <v>63</v>
      </c>
      <c r="I90" s="120" t="s">
        <v>17</v>
      </c>
      <c r="J90" s="173">
        <v>287</v>
      </c>
      <c r="K90" s="155" t="s">
        <v>194</v>
      </c>
      <c r="L90" s="173"/>
      <c r="M90" s="173">
        <v>287</v>
      </c>
      <c r="N90" s="173">
        <v>287</v>
      </c>
      <c r="O90" s="152">
        <f t="shared" si="1"/>
        <v>287</v>
      </c>
      <c r="P90" s="152"/>
      <c r="Q90" s="152">
        <v>287</v>
      </c>
      <c r="R90" s="152"/>
      <c r="S90" s="126"/>
    </row>
    <row r="91" s="103" customFormat="1" ht="60" spans="1:19">
      <c r="A91" s="110" t="s">
        <v>82</v>
      </c>
      <c r="B91" s="8" t="s">
        <v>203</v>
      </c>
      <c r="C91" s="110"/>
      <c r="D91" s="110"/>
      <c r="E91" s="110"/>
      <c r="F91" s="8" t="s">
        <v>204</v>
      </c>
      <c r="G91" s="122" t="s">
        <v>205</v>
      </c>
      <c r="H91" s="120" t="s">
        <v>63</v>
      </c>
      <c r="I91" s="120" t="s">
        <v>17</v>
      </c>
      <c r="J91" s="174">
        <v>286.8</v>
      </c>
      <c r="K91" s="155" t="s">
        <v>194</v>
      </c>
      <c r="L91" s="174"/>
      <c r="M91" s="174">
        <v>286.8</v>
      </c>
      <c r="N91" s="174">
        <v>286.8</v>
      </c>
      <c r="O91" s="152">
        <f t="shared" si="1"/>
        <v>286.8</v>
      </c>
      <c r="P91" s="152"/>
      <c r="Q91" s="152">
        <v>286.8</v>
      </c>
      <c r="R91" s="152"/>
      <c r="S91" s="126"/>
    </row>
    <row r="92" s="103" customFormat="1" ht="36" spans="1:19">
      <c r="A92" s="107" t="s">
        <v>131</v>
      </c>
      <c r="B92" s="107" t="s">
        <v>206</v>
      </c>
      <c r="C92" s="107"/>
      <c r="D92" s="107"/>
      <c r="E92" s="107"/>
      <c r="F92" s="107" t="s">
        <v>207</v>
      </c>
      <c r="G92" s="120" t="s">
        <v>208</v>
      </c>
      <c r="H92" s="120" t="s">
        <v>63</v>
      </c>
      <c r="I92" s="120" t="s">
        <v>17</v>
      </c>
      <c r="J92" s="120">
        <v>9389</v>
      </c>
      <c r="K92" s="120" t="s">
        <v>194</v>
      </c>
      <c r="L92" s="120"/>
      <c r="M92" s="120">
        <v>9389</v>
      </c>
      <c r="N92" s="120">
        <v>9389</v>
      </c>
      <c r="O92" s="152">
        <f t="shared" si="1"/>
        <v>7894.427748</v>
      </c>
      <c r="P92" s="173">
        <v>7664.492358</v>
      </c>
      <c r="Q92" s="173">
        <v>229.93539</v>
      </c>
      <c r="R92" s="173"/>
      <c r="S92" s="124"/>
    </row>
    <row r="93" s="103" customFormat="1" ht="60" spans="1:19">
      <c r="A93" s="107" t="s">
        <v>139</v>
      </c>
      <c r="B93" s="107" t="s">
        <v>209</v>
      </c>
      <c r="C93" s="107"/>
      <c r="D93" s="107"/>
      <c r="E93" s="107"/>
      <c r="F93" s="8" t="s">
        <v>210</v>
      </c>
      <c r="G93" s="120" t="s">
        <v>211</v>
      </c>
      <c r="H93" s="120" t="s">
        <v>63</v>
      </c>
      <c r="I93" s="120" t="s">
        <v>17</v>
      </c>
      <c r="J93" s="158">
        <v>474.65</v>
      </c>
      <c r="K93" s="120" t="s">
        <v>194</v>
      </c>
      <c r="L93" s="158"/>
      <c r="M93" s="158">
        <v>474.65</v>
      </c>
      <c r="N93" s="158">
        <v>474.65</v>
      </c>
      <c r="O93" s="152">
        <f t="shared" si="1"/>
        <v>472.6</v>
      </c>
      <c r="P93" s="152"/>
      <c r="Q93" s="152">
        <v>472.6</v>
      </c>
      <c r="R93" s="152"/>
      <c r="S93" s="124"/>
    </row>
    <row r="94" s="103" customFormat="1" ht="60" spans="1:19">
      <c r="A94" s="107" t="s">
        <v>147</v>
      </c>
      <c r="B94" s="107" t="s">
        <v>212</v>
      </c>
      <c r="C94" s="107"/>
      <c r="D94" s="107"/>
      <c r="E94" s="107"/>
      <c r="F94" s="8" t="s">
        <v>213</v>
      </c>
      <c r="G94" s="120" t="s">
        <v>211</v>
      </c>
      <c r="H94" s="120" t="s">
        <v>63</v>
      </c>
      <c r="I94" s="120" t="s">
        <v>17</v>
      </c>
      <c r="J94" s="175">
        <v>350.34</v>
      </c>
      <c r="K94" s="120" t="s">
        <v>194</v>
      </c>
      <c r="L94" s="175"/>
      <c r="M94" s="175">
        <v>350.34</v>
      </c>
      <c r="N94" s="175">
        <v>350.34</v>
      </c>
      <c r="O94" s="152">
        <f t="shared" si="1"/>
        <v>350.34</v>
      </c>
      <c r="P94" s="152"/>
      <c r="Q94" s="152">
        <v>350.34</v>
      </c>
      <c r="R94" s="152"/>
      <c r="S94" s="124"/>
    </row>
    <row r="95" s="103" customFormat="1" ht="36" spans="1:19">
      <c r="A95" s="8" t="s">
        <v>147</v>
      </c>
      <c r="B95" s="8" t="s">
        <v>212</v>
      </c>
      <c r="C95" s="8"/>
      <c r="D95" s="8"/>
      <c r="E95" s="8"/>
      <c r="F95" s="8" t="s">
        <v>214</v>
      </c>
      <c r="G95" s="159" t="s">
        <v>253</v>
      </c>
      <c r="H95" s="120" t="s">
        <v>63</v>
      </c>
      <c r="I95" s="120" t="s">
        <v>17</v>
      </c>
      <c r="J95" s="9">
        <v>28.68</v>
      </c>
      <c r="K95" s="9" t="s">
        <v>194</v>
      </c>
      <c r="L95" s="9"/>
      <c r="M95" s="9">
        <v>28.68</v>
      </c>
      <c r="N95" s="9">
        <v>28.68</v>
      </c>
      <c r="O95" s="152">
        <f t="shared" si="1"/>
        <v>28.68</v>
      </c>
      <c r="P95" s="152"/>
      <c r="Q95" s="152">
        <v>28.68</v>
      </c>
      <c r="R95" s="152"/>
      <c r="S95" s="8"/>
    </row>
    <row r="96" s="103" customFormat="1" ht="48" spans="1:19">
      <c r="A96" s="107" t="s">
        <v>152</v>
      </c>
      <c r="B96" s="107" t="s">
        <v>216</v>
      </c>
      <c r="C96" s="107"/>
      <c r="D96" s="107"/>
      <c r="E96" s="107"/>
      <c r="F96" s="107" t="s">
        <v>217</v>
      </c>
      <c r="G96" s="120" t="s">
        <v>218</v>
      </c>
      <c r="H96" s="120" t="s">
        <v>63</v>
      </c>
      <c r="I96" s="120" t="s">
        <v>17</v>
      </c>
      <c r="J96" s="176">
        <v>32.51</v>
      </c>
      <c r="K96" s="120" t="s">
        <v>194</v>
      </c>
      <c r="L96" s="176"/>
      <c r="M96" s="176">
        <v>32.51</v>
      </c>
      <c r="N96" s="176">
        <v>32.51</v>
      </c>
      <c r="O96" s="152">
        <f t="shared" si="1"/>
        <v>32.51</v>
      </c>
      <c r="P96" s="152"/>
      <c r="Q96" s="176">
        <v>32.51</v>
      </c>
      <c r="R96" s="152"/>
      <c r="S96" s="124"/>
    </row>
    <row r="97" s="103" customFormat="1" ht="36" spans="1:19">
      <c r="A97" s="107" t="s">
        <v>160</v>
      </c>
      <c r="B97" s="107" t="s">
        <v>219</v>
      </c>
      <c r="C97" s="107"/>
      <c r="D97" s="107"/>
      <c r="E97" s="107"/>
      <c r="F97" s="8" t="s">
        <v>220</v>
      </c>
      <c r="G97" s="120" t="s">
        <v>221</v>
      </c>
      <c r="H97" s="120" t="s">
        <v>63</v>
      </c>
      <c r="I97" s="120" t="s">
        <v>17</v>
      </c>
      <c r="J97" s="177">
        <v>115.13</v>
      </c>
      <c r="K97" s="120" t="s">
        <v>194</v>
      </c>
      <c r="L97" s="177"/>
      <c r="M97" s="177">
        <v>115.13</v>
      </c>
      <c r="N97" s="177">
        <v>115.13</v>
      </c>
      <c r="O97" s="152">
        <f t="shared" si="1"/>
        <v>115.13</v>
      </c>
      <c r="P97" s="152"/>
      <c r="Q97" s="177">
        <v>115.13</v>
      </c>
      <c r="R97" s="152"/>
      <c r="S97" s="124"/>
    </row>
    <row r="98" s="103" customFormat="1" ht="36" spans="1:19">
      <c r="A98" s="107" t="s">
        <v>165</v>
      </c>
      <c r="B98" s="107" t="s">
        <v>222</v>
      </c>
      <c r="C98" s="107"/>
      <c r="D98" s="107"/>
      <c r="E98" s="107"/>
      <c r="F98" s="107" t="s">
        <v>217</v>
      </c>
      <c r="G98" s="120" t="s">
        <v>218</v>
      </c>
      <c r="H98" s="120" t="s">
        <v>63</v>
      </c>
      <c r="I98" s="120" t="s">
        <v>17</v>
      </c>
      <c r="J98" s="176">
        <v>216.68</v>
      </c>
      <c r="K98" s="120" t="s">
        <v>194</v>
      </c>
      <c r="L98" s="176"/>
      <c r="M98" s="176">
        <v>216.68</v>
      </c>
      <c r="N98" s="176">
        <v>216.68</v>
      </c>
      <c r="O98" s="152">
        <f t="shared" si="1"/>
        <v>216.68</v>
      </c>
      <c r="P98" s="152"/>
      <c r="Q98" s="176">
        <v>216.68</v>
      </c>
      <c r="R98" s="152"/>
      <c r="S98" s="124"/>
    </row>
    <row r="99" s="103" customFormat="1" ht="60" spans="1:19">
      <c r="A99" s="107" t="s">
        <v>174</v>
      </c>
      <c r="B99" s="107" t="s">
        <v>166</v>
      </c>
      <c r="C99" s="107"/>
      <c r="D99" s="107"/>
      <c r="E99" s="107"/>
      <c r="F99" s="8" t="s">
        <v>223</v>
      </c>
      <c r="G99" s="120" t="s">
        <v>224</v>
      </c>
      <c r="H99" s="120" t="s">
        <v>63</v>
      </c>
      <c r="I99" s="120" t="s">
        <v>17</v>
      </c>
      <c r="J99" s="120">
        <v>273</v>
      </c>
      <c r="K99" s="120" t="s">
        <v>194</v>
      </c>
      <c r="L99" s="120"/>
      <c r="M99" s="120">
        <v>273</v>
      </c>
      <c r="N99" s="120">
        <v>273</v>
      </c>
      <c r="O99" s="152">
        <f t="shared" si="1"/>
        <v>273</v>
      </c>
      <c r="P99" s="152"/>
      <c r="Q99" s="152">
        <v>273</v>
      </c>
      <c r="R99" s="152"/>
      <c r="S99" s="124"/>
    </row>
    <row r="100" s="103" customFormat="1" ht="60" spans="1:19">
      <c r="A100" s="107" t="s">
        <v>174</v>
      </c>
      <c r="B100" s="107" t="s">
        <v>166</v>
      </c>
      <c r="C100" s="107"/>
      <c r="D100" s="107"/>
      <c r="E100" s="107"/>
      <c r="F100" s="8" t="s">
        <v>225</v>
      </c>
      <c r="G100" s="120" t="s">
        <v>226</v>
      </c>
      <c r="H100" s="120" t="s">
        <v>63</v>
      </c>
      <c r="I100" s="120" t="s">
        <v>17</v>
      </c>
      <c r="J100" s="120">
        <v>14</v>
      </c>
      <c r="K100" s="120" t="s">
        <v>194</v>
      </c>
      <c r="L100" s="120"/>
      <c r="M100" s="120">
        <v>14</v>
      </c>
      <c r="N100" s="120">
        <v>14</v>
      </c>
      <c r="O100" s="152">
        <f t="shared" si="1"/>
        <v>14</v>
      </c>
      <c r="P100" s="152"/>
      <c r="Q100" s="152">
        <v>14</v>
      </c>
      <c r="R100" s="152"/>
      <c r="S100" s="124"/>
    </row>
    <row r="101" s="103" customFormat="1" ht="60" spans="1:19">
      <c r="A101" s="107" t="s">
        <v>174</v>
      </c>
      <c r="B101" s="107" t="s">
        <v>166</v>
      </c>
      <c r="C101" s="107"/>
      <c r="D101" s="107"/>
      <c r="E101" s="107"/>
      <c r="F101" s="8" t="s">
        <v>227</v>
      </c>
      <c r="G101" s="120" t="s">
        <v>228</v>
      </c>
      <c r="H101" s="120" t="s">
        <v>63</v>
      </c>
      <c r="I101" s="120" t="s">
        <v>17</v>
      </c>
      <c r="J101" s="120">
        <v>72</v>
      </c>
      <c r="K101" s="120" t="s">
        <v>194</v>
      </c>
      <c r="L101" s="120"/>
      <c r="M101" s="120">
        <v>72</v>
      </c>
      <c r="N101" s="120">
        <v>72</v>
      </c>
      <c r="O101" s="152">
        <f t="shared" si="1"/>
        <v>72</v>
      </c>
      <c r="P101" s="152"/>
      <c r="Q101" s="152">
        <v>72</v>
      </c>
      <c r="R101" s="152"/>
      <c r="S101" s="124"/>
    </row>
    <row r="102" s="103" customFormat="1" ht="84" spans="1:19">
      <c r="A102" s="107" t="s">
        <v>178</v>
      </c>
      <c r="B102" s="107" t="s">
        <v>229</v>
      </c>
      <c r="C102" s="110"/>
      <c r="D102" s="110"/>
      <c r="E102" s="110"/>
      <c r="F102" s="107" t="s">
        <v>230</v>
      </c>
      <c r="G102" s="122" t="s">
        <v>231</v>
      </c>
      <c r="H102" s="120" t="s">
        <v>63</v>
      </c>
      <c r="I102" s="120" t="s">
        <v>17</v>
      </c>
      <c r="J102" s="174">
        <v>40.82</v>
      </c>
      <c r="K102" s="155" t="s">
        <v>194</v>
      </c>
      <c r="L102" s="174"/>
      <c r="M102" s="174">
        <v>40.82</v>
      </c>
      <c r="N102" s="174">
        <v>40.82</v>
      </c>
      <c r="O102" s="152">
        <f t="shared" si="1"/>
        <v>40.82</v>
      </c>
      <c r="P102" s="152"/>
      <c r="Q102" s="152">
        <v>40.82</v>
      </c>
      <c r="R102" s="152"/>
      <c r="S102" s="126"/>
    </row>
    <row r="103" s="103" customFormat="1" ht="36" spans="1:19">
      <c r="A103" s="110" t="s">
        <v>186</v>
      </c>
      <c r="B103" s="8" t="s">
        <v>59</v>
      </c>
      <c r="C103" s="110"/>
      <c r="D103" s="110"/>
      <c r="E103" s="110"/>
      <c r="F103" s="8" t="s">
        <v>232</v>
      </c>
      <c r="G103" s="122" t="s">
        <v>233</v>
      </c>
      <c r="H103" s="120" t="s">
        <v>63</v>
      </c>
      <c r="I103" s="120" t="s">
        <v>17</v>
      </c>
      <c r="J103" s="178">
        <v>4974</v>
      </c>
      <c r="K103" s="155" t="s">
        <v>194</v>
      </c>
      <c r="L103" s="163"/>
      <c r="M103" s="163">
        <v>0</v>
      </c>
      <c r="N103" s="163">
        <v>0</v>
      </c>
      <c r="O103" s="152"/>
      <c r="P103" s="152"/>
      <c r="Q103" s="152"/>
      <c r="R103" s="152"/>
      <c r="S103" s="126"/>
    </row>
    <row r="104" s="103" customFormat="1" ht="36" spans="1:19">
      <c r="A104" s="107" t="s">
        <v>58</v>
      </c>
      <c r="B104" s="107" t="s">
        <v>59</v>
      </c>
      <c r="C104" s="107" t="s">
        <v>60</v>
      </c>
      <c r="D104" s="107"/>
      <c r="E104" s="107"/>
      <c r="F104" s="107" t="s">
        <v>61</v>
      </c>
      <c r="G104" s="107" t="s">
        <v>62</v>
      </c>
      <c r="H104" s="107" t="s">
        <v>63</v>
      </c>
      <c r="I104" s="107" t="s">
        <v>254</v>
      </c>
      <c r="J104" s="107">
        <v>8023</v>
      </c>
      <c r="K104" s="107" t="s">
        <v>65</v>
      </c>
      <c r="L104" s="125"/>
      <c r="M104" s="125">
        <v>0</v>
      </c>
      <c r="N104" s="125">
        <v>0</v>
      </c>
      <c r="O104" s="125">
        <v>0</v>
      </c>
      <c r="P104" s="125">
        <v>0</v>
      </c>
      <c r="Q104" s="125">
        <v>0</v>
      </c>
      <c r="R104" s="125"/>
      <c r="S104" s="124"/>
    </row>
    <row r="105" s="103" customFormat="1" ht="36" spans="1:19">
      <c r="A105" s="8" t="s">
        <v>58</v>
      </c>
      <c r="B105" s="8" t="s">
        <v>59</v>
      </c>
      <c r="C105" s="8" t="s">
        <v>66</v>
      </c>
      <c r="D105" s="8"/>
      <c r="E105" s="8"/>
      <c r="F105" s="8" t="s">
        <v>67</v>
      </c>
      <c r="G105" s="108" t="s">
        <v>68</v>
      </c>
      <c r="H105" s="107" t="s">
        <v>63</v>
      </c>
      <c r="I105" s="107" t="s">
        <v>254</v>
      </c>
      <c r="J105" s="8">
        <v>3208</v>
      </c>
      <c r="K105" s="8" t="s">
        <v>65</v>
      </c>
      <c r="L105" s="127"/>
      <c r="M105" s="127">
        <v>1400</v>
      </c>
      <c r="N105" s="127">
        <v>1400</v>
      </c>
      <c r="O105" s="127">
        <v>1400</v>
      </c>
      <c r="P105" s="127">
        <v>0</v>
      </c>
      <c r="Q105" s="127">
        <v>1400</v>
      </c>
      <c r="R105" s="127"/>
      <c r="S105" s="126"/>
    </row>
    <row r="106" s="103" customFormat="1" ht="36" spans="1:19">
      <c r="A106" s="107" t="s">
        <v>69</v>
      </c>
      <c r="B106" s="107" t="s">
        <v>70</v>
      </c>
      <c r="C106" s="107" t="s">
        <v>71</v>
      </c>
      <c r="D106" s="107"/>
      <c r="E106" s="107"/>
      <c r="F106" s="107" t="s">
        <v>72</v>
      </c>
      <c r="G106" s="107" t="s">
        <v>73</v>
      </c>
      <c r="H106" s="107" t="s">
        <v>63</v>
      </c>
      <c r="I106" s="107" t="s">
        <v>254</v>
      </c>
      <c r="J106" s="107">
        <v>1433.87</v>
      </c>
      <c r="K106" s="107" t="s">
        <v>65</v>
      </c>
      <c r="L106" s="131"/>
      <c r="M106" s="131">
        <v>1433.87</v>
      </c>
      <c r="N106" s="131">
        <v>1433.87</v>
      </c>
      <c r="O106" s="131">
        <v>1433.87</v>
      </c>
      <c r="P106" s="131">
        <v>1433.87</v>
      </c>
      <c r="Q106" s="131">
        <v>0</v>
      </c>
      <c r="R106" s="131"/>
      <c r="S106" s="126"/>
    </row>
    <row r="107" s="103" customFormat="1" ht="36" spans="1:19">
      <c r="A107" s="8" t="s">
        <v>69</v>
      </c>
      <c r="B107" s="8" t="s">
        <v>70</v>
      </c>
      <c r="C107" s="8" t="s">
        <v>74</v>
      </c>
      <c r="D107" s="8"/>
      <c r="E107" s="8"/>
      <c r="F107" s="8" t="s">
        <v>75</v>
      </c>
      <c r="G107" s="109" t="s">
        <v>255</v>
      </c>
      <c r="H107" s="107" t="s">
        <v>63</v>
      </c>
      <c r="I107" s="107" t="s">
        <v>254</v>
      </c>
      <c r="J107" s="128">
        <v>369</v>
      </c>
      <c r="K107" s="8" t="s">
        <v>65</v>
      </c>
      <c r="L107" s="127"/>
      <c r="M107" s="127">
        <v>369</v>
      </c>
      <c r="N107" s="127">
        <v>369</v>
      </c>
      <c r="O107" s="127">
        <v>369</v>
      </c>
      <c r="P107" s="127">
        <v>0</v>
      </c>
      <c r="Q107" s="127">
        <v>369</v>
      </c>
      <c r="R107" s="127"/>
      <c r="S107" s="126"/>
    </row>
    <row r="108" s="103" customFormat="1" ht="72" spans="1:19">
      <c r="A108" s="107" t="s">
        <v>77</v>
      </c>
      <c r="B108" s="107" t="s">
        <v>78</v>
      </c>
      <c r="C108" s="8" t="s">
        <v>79</v>
      </c>
      <c r="D108" s="110"/>
      <c r="E108" s="110"/>
      <c r="F108" s="8" t="s">
        <v>80</v>
      </c>
      <c r="G108" s="109" t="s">
        <v>81</v>
      </c>
      <c r="H108" s="107" t="s">
        <v>63</v>
      </c>
      <c r="I108" s="107" t="s">
        <v>254</v>
      </c>
      <c r="J108" s="129">
        <v>6.588</v>
      </c>
      <c r="K108" s="110" t="s">
        <v>65</v>
      </c>
      <c r="L108" s="131"/>
      <c r="M108" s="131">
        <v>6.588</v>
      </c>
      <c r="N108" s="131">
        <v>6.588</v>
      </c>
      <c r="O108" s="131">
        <v>6.588</v>
      </c>
      <c r="P108" s="131">
        <v>6.588</v>
      </c>
      <c r="Q108" s="131">
        <v>0</v>
      </c>
      <c r="R108" s="131"/>
      <c r="S108" s="126"/>
    </row>
    <row r="109" s="103" customFormat="1" ht="84" spans="1:19">
      <c r="A109" s="107" t="s">
        <v>82</v>
      </c>
      <c r="B109" s="107" t="s">
        <v>83</v>
      </c>
      <c r="C109" s="107" t="s">
        <v>236</v>
      </c>
      <c r="D109" s="107"/>
      <c r="E109" s="107"/>
      <c r="F109" s="107" t="s">
        <v>85</v>
      </c>
      <c r="G109" s="107" t="s">
        <v>86</v>
      </c>
      <c r="H109" s="107" t="s">
        <v>63</v>
      </c>
      <c r="I109" s="107" t="s">
        <v>254</v>
      </c>
      <c r="J109" s="132">
        <v>164</v>
      </c>
      <c r="K109" s="107" t="s">
        <v>65</v>
      </c>
      <c r="L109" s="125"/>
      <c r="M109" s="125">
        <v>164</v>
      </c>
      <c r="N109" s="125">
        <v>164</v>
      </c>
      <c r="O109" s="125">
        <v>0</v>
      </c>
      <c r="P109" s="125">
        <v>0</v>
      </c>
      <c r="Q109" s="125">
        <v>0</v>
      </c>
      <c r="R109" s="125"/>
      <c r="S109" s="124"/>
    </row>
    <row r="110" s="103" customFormat="1" ht="84" spans="1:19">
      <c r="A110" s="112" t="s">
        <v>82</v>
      </c>
      <c r="B110" s="112" t="s">
        <v>83</v>
      </c>
      <c r="C110" s="112" t="s">
        <v>237</v>
      </c>
      <c r="D110" s="112"/>
      <c r="E110" s="112"/>
      <c r="F110" s="112" t="s">
        <v>88</v>
      </c>
      <c r="G110" s="109" t="s">
        <v>89</v>
      </c>
      <c r="H110" s="107" t="s">
        <v>63</v>
      </c>
      <c r="I110" s="107" t="s">
        <v>254</v>
      </c>
      <c r="J110" s="133">
        <v>37.21</v>
      </c>
      <c r="K110" s="8" t="s">
        <v>65</v>
      </c>
      <c r="L110" s="127"/>
      <c r="M110" s="127">
        <v>37.21</v>
      </c>
      <c r="N110" s="127">
        <v>37.21</v>
      </c>
      <c r="O110" s="127">
        <v>37.21</v>
      </c>
      <c r="P110" s="127">
        <v>37.21</v>
      </c>
      <c r="Q110" s="127">
        <v>0</v>
      </c>
      <c r="R110" s="127"/>
      <c r="S110" s="126"/>
    </row>
    <row r="111" s="103" customFormat="1" ht="36" spans="1:19">
      <c r="A111" s="8" t="s">
        <v>90</v>
      </c>
      <c r="B111" s="8" t="s">
        <v>91</v>
      </c>
      <c r="C111" s="8" t="s">
        <v>92</v>
      </c>
      <c r="D111" s="8"/>
      <c r="E111" s="8"/>
      <c r="F111" s="8" t="s">
        <v>93</v>
      </c>
      <c r="G111" s="109" t="s">
        <v>94</v>
      </c>
      <c r="H111" s="107" t="s">
        <v>63</v>
      </c>
      <c r="I111" s="107" t="s">
        <v>254</v>
      </c>
      <c r="J111" s="110">
        <v>138.04</v>
      </c>
      <c r="K111" s="8" t="s">
        <v>65</v>
      </c>
      <c r="L111" s="131"/>
      <c r="M111" s="131">
        <v>78.04</v>
      </c>
      <c r="N111" s="131">
        <v>78.04</v>
      </c>
      <c r="O111" s="125">
        <v>78.04</v>
      </c>
      <c r="P111" s="127">
        <v>78.04</v>
      </c>
      <c r="Q111" s="127">
        <v>0</v>
      </c>
      <c r="R111" s="127"/>
      <c r="S111" s="126"/>
    </row>
    <row r="112" s="103" customFormat="1" ht="36" spans="1:19">
      <c r="A112" s="8" t="s">
        <v>90</v>
      </c>
      <c r="B112" s="8" t="s">
        <v>91</v>
      </c>
      <c r="C112" s="8" t="s">
        <v>95</v>
      </c>
      <c r="D112" s="8"/>
      <c r="E112" s="8"/>
      <c r="F112" s="8" t="s">
        <v>96</v>
      </c>
      <c r="G112" s="8" t="s">
        <v>97</v>
      </c>
      <c r="H112" s="8" t="s">
        <v>63</v>
      </c>
      <c r="I112" s="134" t="s">
        <v>254</v>
      </c>
      <c r="J112" s="127">
        <v>60.63</v>
      </c>
      <c r="K112" s="8" t="s">
        <v>65</v>
      </c>
      <c r="L112" s="127"/>
      <c r="M112" s="127">
        <v>0</v>
      </c>
      <c r="N112" s="127">
        <v>0</v>
      </c>
      <c r="O112" s="127">
        <v>0</v>
      </c>
      <c r="P112" s="127">
        <v>0</v>
      </c>
      <c r="Q112" s="127">
        <v>0</v>
      </c>
      <c r="R112" s="127"/>
      <c r="S112" s="127"/>
    </row>
    <row r="113" s="103" customFormat="1" ht="36" spans="1:19">
      <c r="A113" s="8" t="s">
        <v>98</v>
      </c>
      <c r="B113" s="8" t="s">
        <v>99</v>
      </c>
      <c r="C113" s="111" t="s">
        <v>100</v>
      </c>
      <c r="D113" s="110"/>
      <c r="E113" s="110"/>
      <c r="F113" s="8" t="s">
        <v>101</v>
      </c>
      <c r="G113" s="8" t="s">
        <v>102</v>
      </c>
      <c r="H113" s="107" t="s">
        <v>63</v>
      </c>
      <c r="I113" s="107" t="s">
        <v>254</v>
      </c>
      <c r="J113" s="110">
        <v>1476</v>
      </c>
      <c r="K113" s="8" t="s">
        <v>65</v>
      </c>
      <c r="L113" s="131"/>
      <c r="M113" s="131">
        <v>1476</v>
      </c>
      <c r="N113" s="131">
        <v>1476</v>
      </c>
      <c r="O113" s="131">
        <v>1318.973733</v>
      </c>
      <c r="P113" s="131">
        <v>1099.443139</v>
      </c>
      <c r="Q113" s="131">
        <v>219.530594</v>
      </c>
      <c r="R113" s="131"/>
      <c r="S113" s="131"/>
    </row>
    <row r="114" s="103" customFormat="1" ht="48" spans="1:19">
      <c r="A114" s="8" t="s">
        <v>103</v>
      </c>
      <c r="B114" s="8" t="s">
        <v>104</v>
      </c>
      <c r="C114" s="8" t="s">
        <v>105</v>
      </c>
      <c r="D114" s="110"/>
      <c r="E114" s="110"/>
      <c r="F114" s="8" t="s">
        <v>106</v>
      </c>
      <c r="G114" s="8" t="s">
        <v>107</v>
      </c>
      <c r="H114" s="107" t="s">
        <v>63</v>
      </c>
      <c r="I114" s="107" t="s">
        <v>254</v>
      </c>
      <c r="J114" s="8">
        <v>101</v>
      </c>
      <c r="K114" s="8" t="s">
        <v>65</v>
      </c>
      <c r="L114" s="131"/>
      <c r="M114" s="131">
        <v>101</v>
      </c>
      <c r="N114" s="131">
        <v>101</v>
      </c>
      <c r="O114" s="131">
        <v>101</v>
      </c>
      <c r="P114" s="131">
        <v>101</v>
      </c>
      <c r="Q114" s="131">
        <v>0</v>
      </c>
      <c r="R114" s="131"/>
      <c r="S114" s="131"/>
    </row>
    <row r="115" s="103" customFormat="1" ht="36" spans="1:19">
      <c r="A115" s="110" t="s">
        <v>108</v>
      </c>
      <c r="B115" s="8" t="s">
        <v>109</v>
      </c>
      <c r="C115" s="8" t="s">
        <v>110</v>
      </c>
      <c r="D115" s="110"/>
      <c r="E115" s="110"/>
      <c r="F115" s="8" t="s">
        <v>111</v>
      </c>
      <c r="G115" s="109" t="s">
        <v>112</v>
      </c>
      <c r="H115" s="107" t="s">
        <v>63</v>
      </c>
      <c r="I115" s="107" t="s">
        <v>254</v>
      </c>
      <c r="J115" s="136">
        <v>642</v>
      </c>
      <c r="K115" s="8" t="s">
        <v>65</v>
      </c>
      <c r="L115" s="131"/>
      <c r="M115" s="131">
        <v>642</v>
      </c>
      <c r="N115" s="131">
        <v>642</v>
      </c>
      <c r="O115" s="131">
        <v>642</v>
      </c>
      <c r="P115" s="131">
        <v>642</v>
      </c>
      <c r="Q115" s="131">
        <v>0</v>
      </c>
      <c r="R115" s="131"/>
      <c r="S115" s="127"/>
    </row>
    <row r="116" s="103" customFormat="1" ht="48" spans="1:19">
      <c r="A116" s="110" t="s">
        <v>113</v>
      </c>
      <c r="B116" s="8" t="s">
        <v>114</v>
      </c>
      <c r="C116" s="8" t="s">
        <v>115</v>
      </c>
      <c r="D116" s="110"/>
      <c r="E116" s="110"/>
      <c r="F116" s="8" t="s">
        <v>116</v>
      </c>
      <c r="G116" s="109" t="s">
        <v>117</v>
      </c>
      <c r="H116" s="107" t="s">
        <v>63</v>
      </c>
      <c r="I116" s="107" t="s">
        <v>254</v>
      </c>
      <c r="J116" s="136">
        <v>990</v>
      </c>
      <c r="K116" s="8" t="s">
        <v>65</v>
      </c>
      <c r="L116" s="131"/>
      <c r="M116" s="131">
        <v>0</v>
      </c>
      <c r="N116" s="131">
        <v>0</v>
      </c>
      <c r="O116" s="131">
        <v>0</v>
      </c>
      <c r="P116" s="131">
        <v>0</v>
      </c>
      <c r="Q116" s="131">
        <v>0</v>
      </c>
      <c r="R116" s="131"/>
      <c r="S116" s="127"/>
    </row>
    <row r="117" s="103" customFormat="1" ht="60" spans="1:19">
      <c r="A117" s="107" t="s">
        <v>118</v>
      </c>
      <c r="B117" s="107" t="s">
        <v>119</v>
      </c>
      <c r="C117" s="8" t="s">
        <v>120</v>
      </c>
      <c r="D117" s="110"/>
      <c r="E117" s="110"/>
      <c r="F117" s="107" t="s">
        <v>121</v>
      </c>
      <c r="G117" s="109" t="s">
        <v>122</v>
      </c>
      <c r="H117" s="107" t="s">
        <v>63</v>
      </c>
      <c r="I117" s="107" t="s">
        <v>254</v>
      </c>
      <c r="J117" s="136">
        <v>2513</v>
      </c>
      <c r="K117" s="110" t="s">
        <v>65</v>
      </c>
      <c r="L117" s="131"/>
      <c r="M117" s="131">
        <v>2513</v>
      </c>
      <c r="N117" s="131">
        <v>2513</v>
      </c>
      <c r="O117" s="131">
        <v>2114.668323</v>
      </c>
      <c r="P117" s="131">
        <v>0</v>
      </c>
      <c r="Q117" s="131">
        <v>2114.668323</v>
      </c>
      <c r="R117" s="131"/>
      <c r="S117" s="127"/>
    </row>
    <row r="118" s="103" customFormat="1" ht="60" spans="1:19">
      <c r="A118" s="8" t="s">
        <v>118</v>
      </c>
      <c r="B118" s="8" t="s">
        <v>119</v>
      </c>
      <c r="C118" s="8" t="s">
        <v>123</v>
      </c>
      <c r="D118" s="110"/>
      <c r="E118" s="110"/>
      <c r="F118" s="8" t="s">
        <v>124</v>
      </c>
      <c r="G118" s="8" t="s">
        <v>125</v>
      </c>
      <c r="H118" s="107" t="s">
        <v>63</v>
      </c>
      <c r="I118" s="107" t="s">
        <v>254</v>
      </c>
      <c r="J118" s="110">
        <v>7000</v>
      </c>
      <c r="K118" s="8" t="s">
        <v>65</v>
      </c>
      <c r="L118" s="131"/>
      <c r="M118" s="131">
        <v>0</v>
      </c>
      <c r="N118" s="131">
        <v>0</v>
      </c>
      <c r="O118" s="131">
        <v>0</v>
      </c>
      <c r="P118" s="131">
        <v>0</v>
      </c>
      <c r="Q118" s="131">
        <v>0</v>
      </c>
      <c r="R118" s="131"/>
      <c r="S118" s="131"/>
    </row>
    <row r="119" s="103" customFormat="1" ht="96" spans="1:19">
      <c r="A119" s="8" t="s">
        <v>126</v>
      </c>
      <c r="B119" s="8" t="s">
        <v>127</v>
      </c>
      <c r="C119" s="8" t="s">
        <v>128</v>
      </c>
      <c r="D119" s="110"/>
      <c r="E119" s="110"/>
      <c r="F119" s="8" t="s">
        <v>129</v>
      </c>
      <c r="G119" s="8" t="s">
        <v>130</v>
      </c>
      <c r="H119" s="107" t="s">
        <v>63</v>
      </c>
      <c r="I119" s="107" t="s">
        <v>254</v>
      </c>
      <c r="J119" s="8">
        <v>51</v>
      </c>
      <c r="K119" s="8" t="s">
        <v>65</v>
      </c>
      <c r="L119" s="131"/>
      <c r="M119" s="131">
        <v>51</v>
      </c>
      <c r="N119" s="131">
        <v>51</v>
      </c>
      <c r="O119" s="131">
        <v>10.241712</v>
      </c>
      <c r="P119" s="131">
        <v>10.241712</v>
      </c>
      <c r="Q119" s="131">
        <v>0</v>
      </c>
      <c r="R119" s="131"/>
      <c r="S119" s="131"/>
    </row>
    <row r="120" s="103" customFormat="1" ht="48" spans="1:19">
      <c r="A120" s="8" t="s">
        <v>256</v>
      </c>
      <c r="B120" s="8" t="s">
        <v>257</v>
      </c>
      <c r="C120" s="8" t="s">
        <v>258</v>
      </c>
      <c r="D120" s="110"/>
      <c r="E120" s="110"/>
      <c r="F120" s="8" t="s">
        <v>259</v>
      </c>
      <c r="G120" s="8" t="s">
        <v>260</v>
      </c>
      <c r="H120" s="107" t="s">
        <v>63</v>
      </c>
      <c r="I120" s="107" t="s">
        <v>254</v>
      </c>
      <c r="J120" s="8">
        <v>523</v>
      </c>
      <c r="K120" s="8" t="s">
        <v>65</v>
      </c>
      <c r="L120" s="131"/>
      <c r="M120" s="131">
        <v>523</v>
      </c>
      <c r="N120" s="131">
        <v>523</v>
      </c>
      <c r="O120" s="131">
        <v>523</v>
      </c>
      <c r="P120" s="131">
        <v>523</v>
      </c>
      <c r="Q120" s="131">
        <v>0</v>
      </c>
      <c r="R120" s="131"/>
      <c r="S120" s="131"/>
    </row>
    <row r="121" s="103" customFormat="1" ht="36" spans="1:19">
      <c r="A121" s="107" t="s">
        <v>131</v>
      </c>
      <c r="B121" s="107" t="s">
        <v>132</v>
      </c>
      <c r="C121" s="107" t="s">
        <v>133</v>
      </c>
      <c r="D121" s="107"/>
      <c r="E121" s="107"/>
      <c r="F121" s="107" t="s">
        <v>134</v>
      </c>
      <c r="G121" s="107" t="s">
        <v>135</v>
      </c>
      <c r="H121" s="107" t="s">
        <v>63</v>
      </c>
      <c r="I121" s="107" t="s">
        <v>254</v>
      </c>
      <c r="J121" s="107">
        <v>51766</v>
      </c>
      <c r="K121" s="107" t="s">
        <v>65</v>
      </c>
      <c r="L121" s="125"/>
      <c r="M121" s="125">
        <v>51391</v>
      </c>
      <c r="N121" s="125">
        <v>51391</v>
      </c>
      <c r="O121" s="125">
        <v>46546.366397</v>
      </c>
      <c r="P121" s="125">
        <v>18838.246531</v>
      </c>
      <c r="Q121" s="125">
        <v>27708.119866</v>
      </c>
      <c r="R121" s="125"/>
      <c r="S121" s="125"/>
    </row>
    <row r="122" s="103" customFormat="1" ht="36" spans="1:19">
      <c r="A122" s="8" t="s">
        <v>131</v>
      </c>
      <c r="B122" s="8" t="s">
        <v>132</v>
      </c>
      <c r="C122" s="8" t="s">
        <v>136</v>
      </c>
      <c r="D122" s="8"/>
      <c r="E122" s="8"/>
      <c r="F122" s="8" t="s">
        <v>137</v>
      </c>
      <c r="G122" s="109" t="s">
        <v>138</v>
      </c>
      <c r="H122" s="107" t="s">
        <v>63</v>
      </c>
      <c r="I122" s="107" t="s">
        <v>254</v>
      </c>
      <c r="J122" s="137">
        <v>13695</v>
      </c>
      <c r="K122" s="8" t="s">
        <v>65</v>
      </c>
      <c r="L122" s="127"/>
      <c r="M122" s="127">
        <v>12895</v>
      </c>
      <c r="N122" s="127">
        <v>12895</v>
      </c>
      <c r="O122" s="125">
        <v>11700.806576</v>
      </c>
      <c r="P122" s="127">
        <v>11700.806576</v>
      </c>
      <c r="Q122" s="127">
        <v>0</v>
      </c>
      <c r="R122" s="127"/>
      <c r="S122" s="127"/>
    </row>
    <row r="123" s="103" customFormat="1" ht="36" spans="1:19">
      <c r="A123" s="107" t="s">
        <v>139</v>
      </c>
      <c r="B123" s="107" t="s">
        <v>140</v>
      </c>
      <c r="C123" s="107" t="s">
        <v>243</v>
      </c>
      <c r="D123" s="107"/>
      <c r="E123" s="107"/>
      <c r="F123" s="107" t="s">
        <v>142</v>
      </c>
      <c r="G123" s="107" t="s">
        <v>143</v>
      </c>
      <c r="H123" s="107" t="s">
        <v>63</v>
      </c>
      <c r="I123" s="107" t="s">
        <v>254</v>
      </c>
      <c r="J123" s="138">
        <v>10</v>
      </c>
      <c r="K123" s="107" t="s">
        <v>65</v>
      </c>
      <c r="L123" s="125"/>
      <c r="M123" s="125">
        <v>10</v>
      </c>
      <c r="N123" s="125">
        <v>10</v>
      </c>
      <c r="O123" s="125">
        <v>10</v>
      </c>
      <c r="P123" s="125">
        <v>10</v>
      </c>
      <c r="Q123" s="125">
        <v>0</v>
      </c>
      <c r="R123" s="125"/>
      <c r="S123" s="125"/>
    </row>
    <row r="124" s="103" customFormat="1" ht="36" spans="1:19">
      <c r="A124" s="107" t="s">
        <v>139</v>
      </c>
      <c r="B124" s="107" t="s">
        <v>140</v>
      </c>
      <c r="C124" s="8" t="s">
        <v>144</v>
      </c>
      <c r="D124" s="110"/>
      <c r="E124" s="110"/>
      <c r="F124" s="107" t="s">
        <v>145</v>
      </c>
      <c r="G124" s="109" t="s">
        <v>146</v>
      </c>
      <c r="H124" s="107" t="s">
        <v>63</v>
      </c>
      <c r="I124" s="107" t="s">
        <v>254</v>
      </c>
      <c r="J124" s="107">
        <v>1410</v>
      </c>
      <c r="K124" s="110" t="s">
        <v>65</v>
      </c>
      <c r="L124" s="131"/>
      <c r="M124" s="131">
        <v>1410</v>
      </c>
      <c r="N124" s="131">
        <v>1410</v>
      </c>
      <c r="O124" s="131">
        <v>1364.907809</v>
      </c>
      <c r="P124" s="131">
        <v>0</v>
      </c>
      <c r="Q124" s="131">
        <v>1364.907809</v>
      </c>
      <c r="R124" s="131"/>
      <c r="S124" s="127"/>
    </row>
    <row r="125" s="103" customFormat="1" ht="36" spans="1:19">
      <c r="A125" s="107" t="s">
        <v>147</v>
      </c>
      <c r="B125" s="107" t="s">
        <v>148</v>
      </c>
      <c r="C125" s="107" t="s">
        <v>236</v>
      </c>
      <c r="D125" s="107"/>
      <c r="E125" s="107"/>
      <c r="F125" s="107" t="s">
        <v>85</v>
      </c>
      <c r="G125" s="107" t="s">
        <v>86</v>
      </c>
      <c r="H125" s="107" t="s">
        <v>63</v>
      </c>
      <c r="I125" s="107" t="s">
        <v>254</v>
      </c>
      <c r="J125" s="132">
        <v>952</v>
      </c>
      <c r="K125" s="107" t="s">
        <v>65</v>
      </c>
      <c r="L125" s="125"/>
      <c r="M125" s="125">
        <v>952</v>
      </c>
      <c r="N125" s="125">
        <v>952</v>
      </c>
      <c r="O125" s="125">
        <v>789.231083</v>
      </c>
      <c r="P125" s="125">
        <v>789.231083</v>
      </c>
      <c r="Q125" s="125">
        <v>0</v>
      </c>
      <c r="R125" s="125"/>
      <c r="S125" s="125"/>
    </row>
    <row r="126" s="103" customFormat="1" ht="36" spans="1:19">
      <c r="A126" s="8" t="s">
        <v>147</v>
      </c>
      <c r="B126" s="8" t="s">
        <v>148</v>
      </c>
      <c r="C126" s="8" t="s">
        <v>244</v>
      </c>
      <c r="D126" s="8"/>
      <c r="E126" s="8"/>
      <c r="F126" s="8" t="s">
        <v>150</v>
      </c>
      <c r="G126" s="109" t="s">
        <v>151</v>
      </c>
      <c r="H126" s="107" t="s">
        <v>63</v>
      </c>
      <c r="I126" s="107" t="s">
        <v>254</v>
      </c>
      <c r="J126" s="140">
        <v>1033.28</v>
      </c>
      <c r="K126" s="8" t="s">
        <v>65</v>
      </c>
      <c r="L126" s="127"/>
      <c r="M126" s="127">
        <v>1033.28</v>
      </c>
      <c r="N126" s="127">
        <v>1033.28</v>
      </c>
      <c r="O126" s="127">
        <v>549.8492</v>
      </c>
      <c r="P126" s="127">
        <v>549.8492</v>
      </c>
      <c r="Q126" s="127">
        <v>0</v>
      </c>
      <c r="R126" s="127"/>
      <c r="S126" s="127"/>
    </row>
    <row r="127" s="103" customFormat="1" ht="36" spans="1:19">
      <c r="A127" s="107" t="s">
        <v>152</v>
      </c>
      <c r="B127" s="107" t="s">
        <v>153</v>
      </c>
      <c r="C127" s="107" t="s">
        <v>245</v>
      </c>
      <c r="D127" s="107"/>
      <c r="E127" s="107"/>
      <c r="F127" s="107" t="s">
        <v>246</v>
      </c>
      <c r="G127" s="107" t="s">
        <v>156</v>
      </c>
      <c r="H127" s="107" t="s">
        <v>63</v>
      </c>
      <c r="I127" s="107" t="s">
        <v>254</v>
      </c>
      <c r="J127" s="132">
        <v>1637.67</v>
      </c>
      <c r="K127" s="107" t="s">
        <v>65</v>
      </c>
      <c r="L127" s="131"/>
      <c r="M127" s="131">
        <v>1637.67</v>
      </c>
      <c r="N127" s="131">
        <v>1637.67</v>
      </c>
      <c r="O127" s="131">
        <v>673.977464</v>
      </c>
      <c r="P127" s="131">
        <v>640.354644</v>
      </c>
      <c r="Q127" s="131">
        <v>33.62282</v>
      </c>
      <c r="R127" s="131"/>
      <c r="S127" s="127"/>
    </row>
    <row r="128" s="103" customFormat="1" ht="36" spans="1:19">
      <c r="A128" s="8" t="s">
        <v>152</v>
      </c>
      <c r="B128" s="8" t="s">
        <v>153</v>
      </c>
      <c r="C128" s="8" t="s">
        <v>247</v>
      </c>
      <c r="D128" s="8"/>
      <c r="E128" s="8"/>
      <c r="F128" s="8" t="s">
        <v>248</v>
      </c>
      <c r="G128" s="109" t="s">
        <v>159</v>
      </c>
      <c r="H128" s="107" t="s">
        <v>63</v>
      </c>
      <c r="I128" s="107" t="s">
        <v>254</v>
      </c>
      <c r="J128" s="141">
        <v>1032.55</v>
      </c>
      <c r="K128" s="8" t="s">
        <v>65</v>
      </c>
      <c r="L128" s="127"/>
      <c r="M128" s="127">
        <v>1032.55</v>
      </c>
      <c r="N128" s="127">
        <v>1032.55</v>
      </c>
      <c r="O128" s="127">
        <v>750</v>
      </c>
      <c r="P128" s="127">
        <v>750</v>
      </c>
      <c r="Q128" s="127">
        <v>0</v>
      </c>
      <c r="R128" s="127"/>
      <c r="S128" s="127"/>
    </row>
    <row r="129" s="103" customFormat="1" ht="36" spans="1:19">
      <c r="A129" s="110" t="s">
        <v>160</v>
      </c>
      <c r="B129" s="107" t="s">
        <v>161</v>
      </c>
      <c r="C129" s="8" t="s">
        <v>162</v>
      </c>
      <c r="D129" s="114"/>
      <c r="E129" s="114"/>
      <c r="F129" s="107" t="s">
        <v>163</v>
      </c>
      <c r="G129" s="115" t="s">
        <v>164</v>
      </c>
      <c r="H129" s="107" t="s">
        <v>63</v>
      </c>
      <c r="I129" s="107" t="s">
        <v>254</v>
      </c>
      <c r="J129" s="110">
        <v>5755.47</v>
      </c>
      <c r="K129" s="8" t="s">
        <v>65</v>
      </c>
      <c r="L129" s="131"/>
      <c r="M129" s="131">
        <v>5755.47</v>
      </c>
      <c r="N129" s="131">
        <v>5755.47</v>
      </c>
      <c r="O129" s="131">
        <v>4746.941712</v>
      </c>
      <c r="P129" s="131">
        <v>4746.941712</v>
      </c>
      <c r="Q129" s="131">
        <v>0</v>
      </c>
      <c r="R129" s="131"/>
      <c r="S129" s="131"/>
    </row>
    <row r="130" s="103" customFormat="1" ht="36" spans="1:19">
      <c r="A130" s="110" t="s">
        <v>165</v>
      </c>
      <c r="B130" s="8" t="s">
        <v>166</v>
      </c>
      <c r="C130" s="8" t="s">
        <v>167</v>
      </c>
      <c r="D130" s="110"/>
      <c r="E130" s="110"/>
      <c r="F130" s="8" t="s">
        <v>168</v>
      </c>
      <c r="G130" s="109" t="s">
        <v>169</v>
      </c>
      <c r="H130" s="107" t="s">
        <v>63</v>
      </c>
      <c r="I130" s="107" t="s">
        <v>254</v>
      </c>
      <c r="J130" s="142">
        <v>820</v>
      </c>
      <c r="K130" s="8" t="s">
        <v>65</v>
      </c>
      <c r="L130" s="127"/>
      <c r="M130" s="127">
        <v>820</v>
      </c>
      <c r="N130" s="127">
        <v>820</v>
      </c>
      <c r="O130" s="125">
        <v>820</v>
      </c>
      <c r="P130" s="127">
        <v>820</v>
      </c>
      <c r="Q130" s="127">
        <v>0</v>
      </c>
      <c r="R130" s="127"/>
      <c r="S130" s="127"/>
    </row>
    <row r="131" s="103" customFormat="1" ht="36" spans="1:19">
      <c r="A131" s="110" t="s">
        <v>165</v>
      </c>
      <c r="B131" s="8" t="s">
        <v>166</v>
      </c>
      <c r="C131" s="8" t="s">
        <v>167</v>
      </c>
      <c r="D131" s="110"/>
      <c r="E131" s="110"/>
      <c r="F131" s="8" t="s">
        <v>170</v>
      </c>
      <c r="G131" s="109" t="s">
        <v>171</v>
      </c>
      <c r="H131" s="107" t="s">
        <v>63</v>
      </c>
      <c r="I131" s="107" t="s">
        <v>254</v>
      </c>
      <c r="J131" s="143">
        <v>259</v>
      </c>
      <c r="K131" s="8" t="s">
        <v>65</v>
      </c>
      <c r="L131" s="127"/>
      <c r="M131" s="127">
        <v>259</v>
      </c>
      <c r="N131" s="127">
        <v>259</v>
      </c>
      <c r="O131" s="125">
        <v>90.7626</v>
      </c>
      <c r="P131" s="127">
        <v>90.7626</v>
      </c>
      <c r="Q131" s="127">
        <v>0</v>
      </c>
      <c r="R131" s="127"/>
      <c r="S131" s="127"/>
    </row>
    <row r="132" s="103" customFormat="1" ht="36" spans="1:19">
      <c r="A132" s="110" t="s">
        <v>165</v>
      </c>
      <c r="B132" s="8" t="s">
        <v>166</v>
      </c>
      <c r="C132" s="8" t="s">
        <v>167</v>
      </c>
      <c r="D132" s="110"/>
      <c r="E132" s="110"/>
      <c r="F132" s="8" t="s">
        <v>172</v>
      </c>
      <c r="G132" s="109" t="s">
        <v>173</v>
      </c>
      <c r="H132" s="107" t="s">
        <v>63</v>
      </c>
      <c r="I132" s="107" t="s">
        <v>254</v>
      </c>
      <c r="J132" s="144">
        <v>497</v>
      </c>
      <c r="K132" s="8" t="s">
        <v>65</v>
      </c>
      <c r="L132" s="127"/>
      <c r="M132" s="127">
        <v>497</v>
      </c>
      <c r="N132" s="127">
        <v>497</v>
      </c>
      <c r="O132" s="127">
        <v>480.615253</v>
      </c>
      <c r="P132" s="127">
        <v>480.615253</v>
      </c>
      <c r="Q132" s="127">
        <v>0</v>
      </c>
      <c r="R132" s="127"/>
      <c r="S132" s="127"/>
    </row>
    <row r="133" s="103" customFormat="1" ht="84" spans="1:19">
      <c r="A133" s="116" t="s">
        <v>174</v>
      </c>
      <c r="B133" s="117" t="s">
        <v>175</v>
      </c>
      <c r="C133" s="117" t="s">
        <v>176</v>
      </c>
      <c r="D133" s="116"/>
      <c r="E133" s="116"/>
      <c r="F133" s="117" t="s">
        <v>177</v>
      </c>
      <c r="G133" s="117" t="s">
        <v>261</v>
      </c>
      <c r="H133" s="119" t="s">
        <v>63</v>
      </c>
      <c r="I133" s="119" t="s">
        <v>254</v>
      </c>
      <c r="J133" s="119">
        <v>829.6</v>
      </c>
      <c r="K133" s="116" t="s">
        <v>65</v>
      </c>
      <c r="L133" s="179"/>
      <c r="M133" s="179">
        <v>596.6</v>
      </c>
      <c r="N133" s="179">
        <v>596.6</v>
      </c>
      <c r="O133" s="179">
        <v>573.408288</v>
      </c>
      <c r="P133" s="179">
        <v>0</v>
      </c>
      <c r="Q133" s="179">
        <v>573.408288</v>
      </c>
      <c r="R133" s="179"/>
      <c r="S133" s="179"/>
    </row>
    <row r="134" s="103" customFormat="1" ht="36" spans="1:19">
      <c r="A134" s="110" t="s">
        <v>178</v>
      </c>
      <c r="B134" s="107" t="s">
        <v>179</v>
      </c>
      <c r="C134" s="8" t="s">
        <v>180</v>
      </c>
      <c r="D134" s="110"/>
      <c r="E134" s="110"/>
      <c r="F134" s="107" t="s">
        <v>181</v>
      </c>
      <c r="G134" s="115" t="s">
        <v>182</v>
      </c>
      <c r="H134" s="107" t="s">
        <v>63</v>
      </c>
      <c r="I134" s="107" t="s">
        <v>254</v>
      </c>
      <c r="J134" s="8">
        <v>13.5</v>
      </c>
      <c r="K134" s="8" t="s">
        <v>65</v>
      </c>
      <c r="L134" s="131"/>
      <c r="M134" s="131">
        <v>13.5</v>
      </c>
      <c r="N134" s="131">
        <v>13.5</v>
      </c>
      <c r="O134" s="131">
        <v>7.6374</v>
      </c>
      <c r="P134" s="131">
        <v>7.6374</v>
      </c>
      <c r="Q134" s="131">
        <v>0</v>
      </c>
      <c r="R134" s="131"/>
      <c r="S134" s="131"/>
    </row>
    <row r="135" s="103" customFormat="1" ht="36" spans="1:19">
      <c r="A135" s="110" t="s">
        <v>178</v>
      </c>
      <c r="B135" s="107" t="s">
        <v>179</v>
      </c>
      <c r="C135" s="8" t="s">
        <v>183</v>
      </c>
      <c r="D135" s="110"/>
      <c r="E135" s="110"/>
      <c r="F135" s="107" t="s">
        <v>184</v>
      </c>
      <c r="G135" s="8" t="s">
        <v>185</v>
      </c>
      <c r="H135" s="107" t="s">
        <v>63</v>
      </c>
      <c r="I135" s="107" t="s">
        <v>254</v>
      </c>
      <c r="J135" s="110">
        <v>427</v>
      </c>
      <c r="K135" s="8" t="s">
        <v>65</v>
      </c>
      <c r="L135" s="131"/>
      <c r="M135" s="131">
        <v>427</v>
      </c>
      <c r="N135" s="131">
        <v>427</v>
      </c>
      <c r="O135" s="131">
        <v>427</v>
      </c>
      <c r="P135" s="131">
        <v>427</v>
      </c>
      <c r="Q135" s="131">
        <v>0</v>
      </c>
      <c r="R135" s="131"/>
      <c r="S135" s="131"/>
    </row>
    <row r="136" s="103" customFormat="1" ht="108" spans="1:19">
      <c r="A136" s="107" t="s">
        <v>186</v>
      </c>
      <c r="B136" s="107" t="s">
        <v>187</v>
      </c>
      <c r="C136" s="107" t="s">
        <v>188</v>
      </c>
      <c r="D136" s="107"/>
      <c r="E136" s="107"/>
      <c r="F136" s="107" t="s">
        <v>189</v>
      </c>
      <c r="G136" s="107" t="s">
        <v>190</v>
      </c>
      <c r="H136" s="107" t="s">
        <v>63</v>
      </c>
      <c r="I136" s="107" t="s">
        <v>254</v>
      </c>
      <c r="J136" s="107">
        <v>10640.5</v>
      </c>
      <c r="K136" s="107" t="s">
        <v>65</v>
      </c>
      <c r="L136" s="127"/>
      <c r="M136" s="127">
        <v>8448.02</v>
      </c>
      <c r="N136" s="127">
        <v>8448.02</v>
      </c>
      <c r="O136" s="127">
        <v>7670.416649</v>
      </c>
      <c r="P136" s="127">
        <v>0</v>
      </c>
      <c r="Q136" s="127">
        <v>7670.416649</v>
      </c>
      <c r="R136" s="127"/>
      <c r="S136" s="127"/>
    </row>
    <row r="137" s="103" customFormat="1" ht="36" spans="1:19">
      <c r="A137" s="107" t="s">
        <v>58</v>
      </c>
      <c r="B137" s="107" t="s">
        <v>191</v>
      </c>
      <c r="C137" s="110"/>
      <c r="D137" s="110"/>
      <c r="E137" s="110"/>
      <c r="F137" s="8" t="s">
        <v>192</v>
      </c>
      <c r="G137" s="109" t="s">
        <v>193</v>
      </c>
      <c r="H137" s="107" t="s">
        <v>63</v>
      </c>
      <c r="I137" s="107" t="s">
        <v>254</v>
      </c>
      <c r="J137" s="145">
        <v>54.9</v>
      </c>
      <c r="K137" s="110" t="s">
        <v>194</v>
      </c>
      <c r="L137" s="145"/>
      <c r="M137" s="131">
        <v>54.9</v>
      </c>
      <c r="N137" s="131">
        <v>54.9</v>
      </c>
      <c r="O137" s="131">
        <v>54.9</v>
      </c>
      <c r="P137" s="131">
        <v>54.9</v>
      </c>
      <c r="Q137" s="131">
        <v>0</v>
      </c>
      <c r="R137" s="131"/>
      <c r="S137" s="127"/>
    </row>
    <row r="138" s="103" customFormat="1" ht="48" spans="1:19">
      <c r="A138" s="107" t="s">
        <v>195</v>
      </c>
      <c r="B138" s="107" t="s">
        <v>196</v>
      </c>
      <c r="C138" s="107"/>
      <c r="D138" s="107"/>
      <c r="E138" s="107"/>
      <c r="F138" s="107" t="s">
        <v>197</v>
      </c>
      <c r="G138" s="107" t="s">
        <v>198</v>
      </c>
      <c r="H138" s="107" t="s">
        <v>63</v>
      </c>
      <c r="I138" s="107" t="s">
        <v>254</v>
      </c>
      <c r="J138" s="107">
        <v>26.08</v>
      </c>
      <c r="K138" s="107" t="s">
        <v>194</v>
      </c>
      <c r="L138" s="125"/>
      <c r="M138" s="125">
        <v>26.08</v>
      </c>
      <c r="N138" s="125">
        <v>26.08</v>
      </c>
      <c r="O138" s="125">
        <v>26.08</v>
      </c>
      <c r="P138" s="125">
        <v>26.08</v>
      </c>
      <c r="Q138" s="125">
        <v>0</v>
      </c>
      <c r="R138" s="125"/>
      <c r="S138" s="125"/>
    </row>
    <row r="139" s="103" customFormat="1" ht="48" spans="1:19">
      <c r="A139" s="107" t="s">
        <v>195</v>
      </c>
      <c r="B139" s="107" t="s">
        <v>196</v>
      </c>
      <c r="C139" s="107"/>
      <c r="D139" s="107"/>
      <c r="E139" s="107"/>
      <c r="F139" s="107" t="s">
        <v>199</v>
      </c>
      <c r="G139" s="107" t="s">
        <v>200</v>
      </c>
      <c r="H139" s="107" t="s">
        <v>63</v>
      </c>
      <c r="I139" s="107" t="s">
        <v>254</v>
      </c>
      <c r="J139" s="107">
        <v>8.8</v>
      </c>
      <c r="K139" s="107" t="s">
        <v>194</v>
      </c>
      <c r="L139" s="125"/>
      <c r="M139" s="125">
        <v>8.8</v>
      </c>
      <c r="N139" s="125">
        <v>8.8</v>
      </c>
      <c r="O139" s="125">
        <v>8.8</v>
      </c>
      <c r="P139" s="125">
        <v>8.8</v>
      </c>
      <c r="Q139" s="125">
        <v>0</v>
      </c>
      <c r="R139" s="125"/>
      <c r="S139" s="125"/>
    </row>
    <row r="140" s="103" customFormat="1" ht="36" spans="1:19">
      <c r="A140" s="107" t="s">
        <v>69</v>
      </c>
      <c r="B140" s="107" t="s">
        <v>91</v>
      </c>
      <c r="C140" s="110"/>
      <c r="D140" s="110"/>
      <c r="E140" s="110"/>
      <c r="F140" s="8" t="s">
        <v>201</v>
      </c>
      <c r="G140" s="109" t="s">
        <v>202</v>
      </c>
      <c r="H140" s="107" t="s">
        <v>63</v>
      </c>
      <c r="I140" s="107" t="s">
        <v>254</v>
      </c>
      <c r="J140" s="125">
        <v>366</v>
      </c>
      <c r="K140" s="110" t="s">
        <v>194</v>
      </c>
      <c r="L140" s="131"/>
      <c r="M140" s="131">
        <v>366</v>
      </c>
      <c r="N140" s="131">
        <v>366</v>
      </c>
      <c r="O140" s="131">
        <v>366</v>
      </c>
      <c r="P140" s="131">
        <v>366</v>
      </c>
      <c r="Q140" s="131">
        <v>0</v>
      </c>
      <c r="R140" s="131"/>
      <c r="S140" s="127"/>
    </row>
    <row r="141" s="103" customFormat="1" ht="60" spans="1:19">
      <c r="A141" s="110" t="s">
        <v>82</v>
      </c>
      <c r="B141" s="8" t="s">
        <v>203</v>
      </c>
      <c r="C141" s="110"/>
      <c r="D141" s="110"/>
      <c r="E141" s="110"/>
      <c r="F141" s="8" t="s">
        <v>204</v>
      </c>
      <c r="G141" s="109" t="s">
        <v>205</v>
      </c>
      <c r="H141" s="107" t="s">
        <v>63</v>
      </c>
      <c r="I141" s="107" t="s">
        <v>254</v>
      </c>
      <c r="J141" s="146">
        <v>366</v>
      </c>
      <c r="K141" s="110" t="s">
        <v>194</v>
      </c>
      <c r="L141" s="131"/>
      <c r="M141" s="131">
        <v>366</v>
      </c>
      <c r="N141" s="131">
        <v>366</v>
      </c>
      <c r="O141" s="131">
        <v>366</v>
      </c>
      <c r="P141" s="131">
        <v>366</v>
      </c>
      <c r="Q141" s="131">
        <v>0</v>
      </c>
      <c r="R141" s="131"/>
      <c r="S141" s="127"/>
    </row>
    <row r="142" s="103" customFormat="1" ht="36" spans="1:19">
      <c r="A142" s="107" t="s">
        <v>131</v>
      </c>
      <c r="B142" s="107" t="s">
        <v>206</v>
      </c>
      <c r="C142" s="107"/>
      <c r="D142" s="107"/>
      <c r="E142" s="107"/>
      <c r="F142" s="107" t="s">
        <v>207</v>
      </c>
      <c r="G142" s="107" t="s">
        <v>208</v>
      </c>
      <c r="H142" s="107" t="s">
        <v>63</v>
      </c>
      <c r="I142" s="107" t="s">
        <v>254</v>
      </c>
      <c r="J142" s="107">
        <v>14074</v>
      </c>
      <c r="K142" s="107" t="s">
        <v>194</v>
      </c>
      <c r="L142" s="125"/>
      <c r="M142" s="125">
        <v>13574</v>
      </c>
      <c r="N142" s="125">
        <v>13574</v>
      </c>
      <c r="O142" s="125">
        <v>12439.968046</v>
      </c>
      <c r="P142" s="125">
        <v>10599.194482</v>
      </c>
      <c r="Q142" s="125">
        <v>1739.773564</v>
      </c>
      <c r="R142" s="125">
        <v>101</v>
      </c>
      <c r="S142" s="125" t="s">
        <v>262</v>
      </c>
    </row>
    <row r="143" s="103" customFormat="1" ht="60" spans="1:19">
      <c r="A143" s="107" t="s">
        <v>139</v>
      </c>
      <c r="B143" s="107" t="s">
        <v>209</v>
      </c>
      <c r="C143" s="107"/>
      <c r="D143" s="107"/>
      <c r="E143" s="107"/>
      <c r="F143" s="8" t="s">
        <v>210</v>
      </c>
      <c r="G143" s="107" t="s">
        <v>211</v>
      </c>
      <c r="H143" s="107" t="s">
        <v>63</v>
      </c>
      <c r="I143" s="107" t="s">
        <v>254</v>
      </c>
      <c r="J143" s="134">
        <v>600.3</v>
      </c>
      <c r="K143" s="107" t="s">
        <v>194</v>
      </c>
      <c r="L143" s="125"/>
      <c r="M143" s="125">
        <v>600.3</v>
      </c>
      <c r="N143" s="125">
        <v>600.3</v>
      </c>
      <c r="O143" s="125">
        <v>585.539867</v>
      </c>
      <c r="P143" s="125">
        <v>218.58</v>
      </c>
      <c r="Q143" s="125">
        <v>366.959867</v>
      </c>
      <c r="R143" s="125"/>
      <c r="S143" s="125"/>
    </row>
    <row r="144" s="103" customFormat="1" ht="60" spans="1:19">
      <c r="A144" s="107" t="s">
        <v>147</v>
      </c>
      <c r="B144" s="107" t="s">
        <v>212</v>
      </c>
      <c r="C144" s="107"/>
      <c r="D144" s="107"/>
      <c r="E144" s="107"/>
      <c r="F144" s="8" t="s">
        <v>213</v>
      </c>
      <c r="G144" s="107" t="s">
        <v>211</v>
      </c>
      <c r="H144" s="107" t="s">
        <v>63</v>
      </c>
      <c r="I144" s="107" t="s">
        <v>254</v>
      </c>
      <c r="J144" s="147">
        <v>412.66</v>
      </c>
      <c r="K144" s="107" t="s">
        <v>194</v>
      </c>
      <c r="L144" s="125"/>
      <c r="M144" s="125">
        <v>330.66</v>
      </c>
      <c r="N144" s="125">
        <v>330.66</v>
      </c>
      <c r="O144" s="125">
        <v>330.66</v>
      </c>
      <c r="P144" s="125">
        <v>330.66</v>
      </c>
      <c r="Q144" s="125">
        <v>0</v>
      </c>
      <c r="R144" s="125"/>
      <c r="S144" s="125"/>
    </row>
    <row r="145" s="103" customFormat="1" ht="36" spans="1:19">
      <c r="A145" s="8" t="s">
        <v>147</v>
      </c>
      <c r="B145" s="8" t="s">
        <v>212</v>
      </c>
      <c r="C145" s="8"/>
      <c r="D145" s="8"/>
      <c r="E145" s="8"/>
      <c r="F145" s="8" t="s">
        <v>214</v>
      </c>
      <c r="G145" s="115" t="s">
        <v>215</v>
      </c>
      <c r="H145" s="107" t="s">
        <v>63</v>
      </c>
      <c r="I145" s="107" t="s">
        <v>254</v>
      </c>
      <c r="J145" s="8">
        <v>36.6</v>
      </c>
      <c r="K145" s="8" t="s">
        <v>194</v>
      </c>
      <c r="L145" s="127"/>
      <c r="M145" s="127">
        <v>36.6</v>
      </c>
      <c r="N145" s="127">
        <v>36.6</v>
      </c>
      <c r="O145" s="127">
        <v>36.6</v>
      </c>
      <c r="P145" s="127">
        <v>36.6</v>
      </c>
      <c r="Q145" s="127">
        <v>0</v>
      </c>
      <c r="R145" s="127"/>
      <c r="S145" s="127"/>
    </row>
    <row r="146" s="103" customFormat="1" ht="48" spans="1:19">
      <c r="A146" s="107" t="s">
        <v>152</v>
      </c>
      <c r="B146" s="107" t="s">
        <v>216</v>
      </c>
      <c r="C146" s="107"/>
      <c r="D146" s="107"/>
      <c r="E146" s="107"/>
      <c r="F146" s="107" t="s">
        <v>217</v>
      </c>
      <c r="G146" s="107" t="s">
        <v>218</v>
      </c>
      <c r="H146" s="107" t="s">
        <v>63</v>
      </c>
      <c r="I146" s="107" t="s">
        <v>254</v>
      </c>
      <c r="J146" s="148">
        <v>35.5</v>
      </c>
      <c r="K146" s="107" t="s">
        <v>194</v>
      </c>
      <c r="L146" s="125"/>
      <c r="M146" s="125">
        <v>35.5</v>
      </c>
      <c r="N146" s="125">
        <v>35.5</v>
      </c>
      <c r="O146" s="125">
        <v>18.54754</v>
      </c>
      <c r="P146" s="125">
        <v>18.54754</v>
      </c>
      <c r="Q146" s="125"/>
      <c r="R146" s="125"/>
      <c r="S146" s="125"/>
    </row>
    <row r="147" s="103" customFormat="1" ht="36" spans="1:19">
      <c r="A147" s="107" t="s">
        <v>160</v>
      </c>
      <c r="B147" s="107" t="s">
        <v>219</v>
      </c>
      <c r="C147" s="107"/>
      <c r="D147" s="107"/>
      <c r="E147" s="107"/>
      <c r="F147" s="8" t="s">
        <v>220</v>
      </c>
      <c r="G147" s="107" t="s">
        <v>221</v>
      </c>
      <c r="H147" s="107" t="s">
        <v>63</v>
      </c>
      <c r="I147" s="107" t="s">
        <v>254</v>
      </c>
      <c r="J147" s="150">
        <v>128.16</v>
      </c>
      <c r="K147" s="107" t="s">
        <v>194</v>
      </c>
      <c r="L147" s="125"/>
      <c r="M147" s="125">
        <v>128.16</v>
      </c>
      <c r="N147" s="125">
        <v>128.16</v>
      </c>
      <c r="O147" s="125">
        <v>125.49</v>
      </c>
      <c r="P147" s="125">
        <v>125.49</v>
      </c>
      <c r="Q147" s="125">
        <v>0</v>
      </c>
      <c r="R147" s="125"/>
      <c r="S147" s="125"/>
    </row>
    <row r="148" s="103" customFormat="1" ht="36" spans="1:19">
      <c r="A148" s="107" t="s">
        <v>165</v>
      </c>
      <c r="B148" s="107" t="s">
        <v>222</v>
      </c>
      <c r="C148" s="107"/>
      <c r="D148" s="107"/>
      <c r="E148" s="107"/>
      <c r="F148" s="107" t="s">
        <v>217</v>
      </c>
      <c r="G148" s="107" t="s">
        <v>218</v>
      </c>
      <c r="H148" s="107" t="s">
        <v>63</v>
      </c>
      <c r="I148" s="107" t="s">
        <v>254</v>
      </c>
      <c r="J148" s="148">
        <v>236.62</v>
      </c>
      <c r="K148" s="107" t="s">
        <v>194</v>
      </c>
      <c r="L148" s="125"/>
      <c r="M148" s="125">
        <v>236.62</v>
      </c>
      <c r="N148" s="125">
        <v>236.62</v>
      </c>
      <c r="O148" s="125">
        <v>193.56066</v>
      </c>
      <c r="P148" s="125">
        <v>193.56066</v>
      </c>
      <c r="Q148" s="125"/>
      <c r="R148" s="125"/>
      <c r="S148" s="125"/>
    </row>
    <row r="149" s="103" customFormat="1" ht="60" spans="1:19">
      <c r="A149" s="107" t="s">
        <v>174</v>
      </c>
      <c r="B149" s="107" t="s">
        <v>166</v>
      </c>
      <c r="C149" s="107"/>
      <c r="D149" s="107"/>
      <c r="E149" s="107"/>
      <c r="F149" s="8" t="s">
        <v>223</v>
      </c>
      <c r="G149" s="107" t="s">
        <v>224</v>
      </c>
      <c r="H149" s="107" t="s">
        <v>63</v>
      </c>
      <c r="I149" s="107" t="s">
        <v>254</v>
      </c>
      <c r="J149" s="107">
        <v>348</v>
      </c>
      <c r="K149" s="107" t="s">
        <v>194</v>
      </c>
      <c r="L149" s="125"/>
      <c r="M149" s="125">
        <v>348</v>
      </c>
      <c r="N149" s="125">
        <v>348</v>
      </c>
      <c r="O149" s="125">
        <v>335.37363</v>
      </c>
      <c r="P149" s="125">
        <v>335.37363</v>
      </c>
      <c r="Q149" s="125">
        <v>0</v>
      </c>
      <c r="R149" s="125"/>
      <c r="S149" s="125"/>
    </row>
    <row r="150" s="103" customFormat="1" ht="60" spans="1:19">
      <c r="A150" s="107" t="s">
        <v>174</v>
      </c>
      <c r="B150" s="107" t="s">
        <v>166</v>
      </c>
      <c r="C150" s="107"/>
      <c r="D150" s="107"/>
      <c r="E150" s="107"/>
      <c r="F150" s="8" t="s">
        <v>225</v>
      </c>
      <c r="G150" s="107" t="s">
        <v>226</v>
      </c>
      <c r="H150" s="107" t="s">
        <v>63</v>
      </c>
      <c r="I150" s="107" t="s">
        <v>254</v>
      </c>
      <c r="J150" s="107">
        <v>18</v>
      </c>
      <c r="K150" s="107" t="s">
        <v>194</v>
      </c>
      <c r="L150" s="125"/>
      <c r="M150" s="125">
        <v>18</v>
      </c>
      <c r="N150" s="125">
        <v>18</v>
      </c>
      <c r="O150" s="125">
        <v>16</v>
      </c>
      <c r="P150" s="125">
        <v>16</v>
      </c>
      <c r="Q150" s="125">
        <v>0</v>
      </c>
      <c r="R150" s="125"/>
      <c r="S150" s="125"/>
    </row>
    <row r="151" s="103" customFormat="1" ht="60" spans="1:19">
      <c r="A151" s="107" t="s">
        <v>174</v>
      </c>
      <c r="B151" s="107" t="s">
        <v>166</v>
      </c>
      <c r="C151" s="107"/>
      <c r="D151" s="107"/>
      <c r="E151" s="107"/>
      <c r="F151" s="8" t="s">
        <v>227</v>
      </c>
      <c r="G151" s="107" t="s">
        <v>228</v>
      </c>
      <c r="H151" s="107" t="s">
        <v>63</v>
      </c>
      <c r="I151" s="107" t="s">
        <v>254</v>
      </c>
      <c r="J151" s="107">
        <v>92</v>
      </c>
      <c r="K151" s="107" t="s">
        <v>194</v>
      </c>
      <c r="L151" s="125"/>
      <c r="M151" s="125">
        <v>92</v>
      </c>
      <c r="N151" s="125">
        <v>92</v>
      </c>
      <c r="O151" s="125">
        <v>91.67</v>
      </c>
      <c r="P151" s="125">
        <v>91.67</v>
      </c>
      <c r="Q151" s="125">
        <v>0</v>
      </c>
      <c r="R151" s="125"/>
      <c r="S151" s="125"/>
    </row>
    <row r="152" s="103" customFormat="1" ht="84" spans="1:19">
      <c r="A152" s="107" t="s">
        <v>178</v>
      </c>
      <c r="B152" s="107" t="s">
        <v>229</v>
      </c>
      <c r="C152" s="110"/>
      <c r="D152" s="110"/>
      <c r="E152" s="110"/>
      <c r="F152" s="107" t="s">
        <v>230</v>
      </c>
      <c r="G152" s="109" t="s">
        <v>231</v>
      </c>
      <c r="H152" s="107" t="s">
        <v>63</v>
      </c>
      <c r="I152" s="107" t="s">
        <v>254</v>
      </c>
      <c r="J152" s="146">
        <v>52.09</v>
      </c>
      <c r="K152" s="110" t="s">
        <v>194</v>
      </c>
      <c r="L152" s="131"/>
      <c r="M152" s="131">
        <v>52.09</v>
      </c>
      <c r="N152" s="131">
        <v>52.09</v>
      </c>
      <c r="O152" s="131">
        <v>2.24222</v>
      </c>
      <c r="P152" s="131">
        <v>2.24222</v>
      </c>
      <c r="Q152" s="131">
        <v>0</v>
      </c>
      <c r="R152" s="131"/>
      <c r="S152" s="127"/>
    </row>
    <row r="153" s="103" customFormat="1" ht="36" spans="1:19">
      <c r="A153" s="110" t="s">
        <v>186</v>
      </c>
      <c r="B153" s="8" t="s">
        <v>59</v>
      </c>
      <c r="C153" s="110"/>
      <c r="D153" s="110"/>
      <c r="E153" s="110"/>
      <c r="F153" s="8" t="s">
        <v>232</v>
      </c>
      <c r="G153" s="109" t="s">
        <v>233</v>
      </c>
      <c r="H153" s="107" t="s">
        <v>63</v>
      </c>
      <c r="I153" s="107" t="s">
        <v>254</v>
      </c>
      <c r="J153" s="151">
        <v>5971</v>
      </c>
      <c r="K153" s="110" t="s">
        <v>194</v>
      </c>
      <c r="L153" s="131"/>
      <c r="M153" s="131">
        <v>0</v>
      </c>
      <c r="N153" s="131">
        <v>0</v>
      </c>
      <c r="O153" s="125">
        <v>0</v>
      </c>
      <c r="P153" s="131">
        <v>0</v>
      </c>
      <c r="Q153" s="131">
        <v>0</v>
      </c>
      <c r="R153" s="131"/>
      <c r="S153" s="127"/>
    </row>
    <row r="154" s="103" customFormat="1" ht="36" spans="1:19">
      <c r="A154" s="107" t="s">
        <v>58</v>
      </c>
      <c r="B154" s="107" t="s">
        <v>59</v>
      </c>
      <c r="C154" s="107" t="s">
        <v>60</v>
      </c>
      <c r="D154" s="107"/>
      <c r="E154" s="107"/>
      <c r="F154" s="107" t="s">
        <v>61</v>
      </c>
      <c r="G154" s="107" t="s">
        <v>62</v>
      </c>
      <c r="H154" s="107" t="s">
        <v>63</v>
      </c>
      <c r="I154" s="107" t="s">
        <v>263</v>
      </c>
      <c r="J154" s="107">
        <v>1811</v>
      </c>
      <c r="K154" s="107" t="s">
        <v>65</v>
      </c>
      <c r="L154" s="107"/>
      <c r="M154" s="124">
        <v>43</v>
      </c>
      <c r="N154" s="124">
        <v>43</v>
      </c>
      <c r="O154" s="124">
        <v>6.74</v>
      </c>
      <c r="P154" s="125"/>
      <c r="Q154" s="125">
        <v>6.7444</v>
      </c>
      <c r="R154" s="124"/>
      <c r="S154" s="124"/>
    </row>
    <row r="155" s="103" customFormat="1" ht="36" spans="1:19">
      <c r="A155" s="8" t="s">
        <v>58</v>
      </c>
      <c r="B155" s="8" t="s">
        <v>59</v>
      </c>
      <c r="C155" s="8" t="s">
        <v>66</v>
      </c>
      <c r="D155" s="8"/>
      <c r="E155" s="8"/>
      <c r="F155" s="8" t="s">
        <v>67</v>
      </c>
      <c r="G155" s="108" t="s">
        <v>264</v>
      </c>
      <c r="H155" s="107" t="s">
        <v>63</v>
      </c>
      <c r="I155" s="107" t="s">
        <v>263</v>
      </c>
      <c r="J155" s="8">
        <v>1276</v>
      </c>
      <c r="K155" s="8" t="s">
        <v>65</v>
      </c>
      <c r="L155" s="8"/>
      <c r="M155" s="126">
        <v>1276</v>
      </c>
      <c r="N155" s="126">
        <v>1276</v>
      </c>
      <c r="O155" s="124">
        <v>370.14</v>
      </c>
      <c r="P155" s="127">
        <v>296.093578</v>
      </c>
      <c r="Q155" s="127">
        <v>74.046422</v>
      </c>
      <c r="R155" s="126"/>
      <c r="S155" s="126"/>
    </row>
    <row r="156" s="103" customFormat="1" ht="36" spans="1:19">
      <c r="A156" s="107" t="s">
        <v>69</v>
      </c>
      <c r="B156" s="107" t="s">
        <v>70</v>
      </c>
      <c r="C156" s="107" t="s">
        <v>71</v>
      </c>
      <c r="D156" s="107"/>
      <c r="E156" s="107"/>
      <c r="F156" s="107" t="s">
        <v>72</v>
      </c>
      <c r="G156" s="107" t="s">
        <v>73</v>
      </c>
      <c r="H156" s="107" t="s">
        <v>63</v>
      </c>
      <c r="I156" s="107" t="s">
        <v>263</v>
      </c>
      <c r="J156" s="107">
        <v>1128.97</v>
      </c>
      <c r="K156" s="107" t="s">
        <v>65</v>
      </c>
      <c r="L156" s="107"/>
      <c r="M156" s="124">
        <v>1128.97</v>
      </c>
      <c r="N156" s="124">
        <v>1128.97</v>
      </c>
      <c r="O156" s="124">
        <v>1005.72</v>
      </c>
      <c r="P156" s="125">
        <v>766.378164</v>
      </c>
      <c r="Q156" s="125">
        <v>239.341836</v>
      </c>
      <c r="R156" s="124"/>
      <c r="S156" s="124"/>
    </row>
    <row r="157" s="103" customFormat="1" ht="36" spans="1:19">
      <c r="A157" s="8" t="s">
        <v>69</v>
      </c>
      <c r="B157" s="8" t="s">
        <v>70</v>
      </c>
      <c r="C157" s="8" t="s">
        <v>74</v>
      </c>
      <c r="D157" s="8"/>
      <c r="E157" s="8"/>
      <c r="F157" s="8" t="s">
        <v>75</v>
      </c>
      <c r="G157" s="109" t="s">
        <v>76</v>
      </c>
      <c r="H157" s="107" t="s">
        <v>63</v>
      </c>
      <c r="I157" s="107" t="s">
        <v>263</v>
      </c>
      <c r="J157" s="128">
        <v>251</v>
      </c>
      <c r="K157" s="8" t="s">
        <v>65</v>
      </c>
      <c r="L157" s="8"/>
      <c r="M157" s="126">
        <v>251</v>
      </c>
      <c r="N157" s="126">
        <v>251</v>
      </c>
      <c r="O157" s="124">
        <v>246.19</v>
      </c>
      <c r="P157" s="127">
        <v>246.19</v>
      </c>
      <c r="Q157" s="127">
        <v>0</v>
      </c>
      <c r="R157" s="126"/>
      <c r="S157" s="8"/>
    </row>
    <row r="158" s="103" customFormat="1" ht="72" spans="1:19">
      <c r="A158" s="107" t="s">
        <v>77</v>
      </c>
      <c r="B158" s="107" t="s">
        <v>78</v>
      </c>
      <c r="C158" s="8" t="s">
        <v>79</v>
      </c>
      <c r="D158" s="110"/>
      <c r="E158" s="110"/>
      <c r="F158" s="8" t="s">
        <v>80</v>
      </c>
      <c r="G158" s="109" t="s">
        <v>81</v>
      </c>
      <c r="H158" s="107" t="s">
        <v>63</v>
      </c>
      <c r="I158" s="107" t="s">
        <v>263</v>
      </c>
      <c r="J158" s="129">
        <v>4.482</v>
      </c>
      <c r="K158" s="110" t="s">
        <v>65</v>
      </c>
      <c r="L158" s="110"/>
      <c r="M158" s="130">
        <v>4.482</v>
      </c>
      <c r="N158" s="130">
        <v>4.482</v>
      </c>
      <c r="O158" s="124">
        <v>4.482</v>
      </c>
      <c r="P158" s="131">
        <v>1.232</v>
      </c>
      <c r="Q158" s="131">
        <v>3.25</v>
      </c>
      <c r="R158" s="130"/>
      <c r="S158" s="8"/>
    </row>
    <row r="159" s="103" customFormat="1" ht="84" spans="1:19">
      <c r="A159" s="107" t="s">
        <v>82</v>
      </c>
      <c r="B159" s="107" t="s">
        <v>83</v>
      </c>
      <c r="C159" s="107" t="s">
        <v>236</v>
      </c>
      <c r="D159" s="107"/>
      <c r="E159" s="107"/>
      <c r="F159" s="107" t="s">
        <v>85</v>
      </c>
      <c r="G159" s="107" t="s">
        <v>86</v>
      </c>
      <c r="H159" s="107" t="s">
        <v>63</v>
      </c>
      <c r="I159" s="107" t="s">
        <v>263</v>
      </c>
      <c r="J159" s="132">
        <v>130</v>
      </c>
      <c r="K159" s="107" t="s">
        <v>65</v>
      </c>
      <c r="L159" s="124"/>
      <c r="M159" s="124">
        <v>130</v>
      </c>
      <c r="N159" s="124">
        <v>130</v>
      </c>
      <c r="O159" s="124">
        <v>99.72</v>
      </c>
      <c r="P159" s="125"/>
      <c r="Q159" s="125">
        <v>99.721957</v>
      </c>
      <c r="R159" s="124"/>
      <c r="S159" s="124"/>
    </row>
    <row r="160" s="103" customFormat="1" ht="84" spans="1:19">
      <c r="A160" s="8" t="s">
        <v>82</v>
      </c>
      <c r="B160" s="8" t="s">
        <v>83</v>
      </c>
      <c r="C160" s="8" t="s">
        <v>237</v>
      </c>
      <c r="D160" s="8"/>
      <c r="E160" s="8"/>
      <c r="F160" s="8" t="s">
        <v>88</v>
      </c>
      <c r="G160" s="109" t="s">
        <v>89</v>
      </c>
      <c r="H160" s="107" t="s">
        <v>63</v>
      </c>
      <c r="I160" s="107" t="s">
        <v>263</v>
      </c>
      <c r="J160" s="133">
        <v>25.32</v>
      </c>
      <c r="K160" s="8" t="s">
        <v>65</v>
      </c>
      <c r="L160" s="8"/>
      <c r="M160" s="126">
        <v>25.32</v>
      </c>
      <c r="N160" s="126">
        <v>25.32</v>
      </c>
      <c r="O160" s="124">
        <v>25.32</v>
      </c>
      <c r="P160" s="127">
        <v>25.32</v>
      </c>
      <c r="Q160" s="127">
        <v>0</v>
      </c>
      <c r="R160" s="126"/>
      <c r="S160" s="8"/>
    </row>
    <row r="161" s="103" customFormat="1" ht="36" spans="1:19">
      <c r="A161" s="8" t="s">
        <v>90</v>
      </c>
      <c r="B161" s="8" t="s">
        <v>91</v>
      </c>
      <c r="C161" s="8" t="s">
        <v>92</v>
      </c>
      <c r="D161" s="8"/>
      <c r="E161" s="8"/>
      <c r="F161" s="8" t="s">
        <v>93</v>
      </c>
      <c r="G161" s="109" t="s">
        <v>94</v>
      </c>
      <c r="H161" s="107" t="s">
        <v>63</v>
      </c>
      <c r="I161" s="107" t="s">
        <v>263</v>
      </c>
      <c r="J161" s="110">
        <v>93.91</v>
      </c>
      <c r="K161" s="8" t="s">
        <v>65</v>
      </c>
      <c r="L161" s="126"/>
      <c r="M161" s="126">
        <v>93.91</v>
      </c>
      <c r="N161" s="126">
        <v>93.91</v>
      </c>
      <c r="O161" s="124">
        <v>11.85</v>
      </c>
      <c r="P161" s="127"/>
      <c r="Q161" s="127">
        <v>11.853633</v>
      </c>
      <c r="R161" s="126"/>
      <c r="S161" s="126"/>
    </row>
    <row r="162" s="103" customFormat="1" ht="36" spans="1:19">
      <c r="A162" s="8" t="s">
        <v>90</v>
      </c>
      <c r="B162" s="8" t="s">
        <v>91</v>
      </c>
      <c r="C162" s="8" t="s">
        <v>95</v>
      </c>
      <c r="D162" s="8"/>
      <c r="E162" s="8"/>
      <c r="F162" s="8" t="s">
        <v>96</v>
      </c>
      <c r="G162" s="8" t="s">
        <v>97</v>
      </c>
      <c r="H162" s="8" t="s">
        <v>63</v>
      </c>
      <c r="I162" s="134" t="s">
        <v>263</v>
      </c>
      <c r="J162" s="127">
        <v>41.25</v>
      </c>
      <c r="K162" s="8" t="s">
        <v>65</v>
      </c>
      <c r="L162" s="8"/>
      <c r="M162" s="126">
        <v>41.25</v>
      </c>
      <c r="N162" s="126">
        <v>41.25</v>
      </c>
      <c r="O162" s="124">
        <v>0</v>
      </c>
      <c r="P162" s="127"/>
      <c r="Q162" s="127">
        <v>0</v>
      </c>
      <c r="R162" s="126"/>
      <c r="S162" s="8"/>
    </row>
    <row r="163" s="103" customFormat="1" ht="36" spans="1:19">
      <c r="A163" s="8" t="s">
        <v>98</v>
      </c>
      <c r="B163" s="8" t="s">
        <v>99</v>
      </c>
      <c r="C163" s="111" t="s">
        <v>100</v>
      </c>
      <c r="D163" s="110"/>
      <c r="E163" s="110"/>
      <c r="F163" s="8" t="s">
        <v>101</v>
      </c>
      <c r="G163" s="8" t="s">
        <v>102</v>
      </c>
      <c r="H163" s="107" t="s">
        <v>63</v>
      </c>
      <c r="I163" s="107" t="s">
        <v>263</v>
      </c>
      <c r="J163" s="110">
        <v>1004</v>
      </c>
      <c r="K163" s="8" t="s">
        <v>65</v>
      </c>
      <c r="L163" s="110"/>
      <c r="M163" s="130">
        <v>630</v>
      </c>
      <c r="N163" s="130">
        <v>630</v>
      </c>
      <c r="O163" s="124">
        <v>630</v>
      </c>
      <c r="P163" s="131">
        <v>630</v>
      </c>
      <c r="Q163" s="131">
        <v>0</v>
      </c>
      <c r="R163" s="130"/>
      <c r="S163" s="130"/>
    </row>
    <row r="164" s="103" customFormat="1" ht="48" spans="1:19">
      <c r="A164" s="8" t="s">
        <v>103</v>
      </c>
      <c r="B164" s="8" t="s">
        <v>104</v>
      </c>
      <c r="C164" s="8" t="s">
        <v>105</v>
      </c>
      <c r="D164" s="110"/>
      <c r="E164" s="110"/>
      <c r="F164" s="8" t="s">
        <v>106</v>
      </c>
      <c r="G164" s="8" t="s">
        <v>107</v>
      </c>
      <c r="H164" s="107" t="s">
        <v>63</v>
      </c>
      <c r="I164" s="107" t="s">
        <v>263</v>
      </c>
      <c r="J164" s="8">
        <v>69</v>
      </c>
      <c r="K164" s="8" t="s">
        <v>65</v>
      </c>
      <c r="L164" s="110"/>
      <c r="M164" s="130">
        <v>69</v>
      </c>
      <c r="N164" s="130">
        <v>69</v>
      </c>
      <c r="O164" s="124">
        <v>0</v>
      </c>
      <c r="P164" s="131"/>
      <c r="Q164" s="131">
        <v>0</v>
      </c>
      <c r="R164" s="130"/>
      <c r="S164" s="130"/>
    </row>
    <row r="165" s="103" customFormat="1" ht="36" spans="1:19">
      <c r="A165" s="110" t="s">
        <v>108</v>
      </c>
      <c r="B165" s="8" t="s">
        <v>109</v>
      </c>
      <c r="C165" s="8" t="s">
        <v>110</v>
      </c>
      <c r="D165" s="110"/>
      <c r="E165" s="110"/>
      <c r="F165" s="8" t="s">
        <v>111</v>
      </c>
      <c r="G165" s="109" t="s">
        <v>112</v>
      </c>
      <c r="H165" s="107" t="s">
        <v>63</v>
      </c>
      <c r="I165" s="107" t="s">
        <v>263</v>
      </c>
      <c r="J165" s="136">
        <v>436</v>
      </c>
      <c r="K165" s="8" t="s">
        <v>65</v>
      </c>
      <c r="L165" s="110"/>
      <c r="M165" s="130">
        <v>436</v>
      </c>
      <c r="N165" s="130">
        <v>436</v>
      </c>
      <c r="O165" s="124">
        <v>186.41</v>
      </c>
      <c r="P165" s="131">
        <v>186.41</v>
      </c>
      <c r="Q165" s="131">
        <v>0</v>
      </c>
      <c r="R165" s="130"/>
      <c r="S165" s="8"/>
    </row>
    <row r="166" s="103" customFormat="1" ht="48" spans="1:19">
      <c r="A166" s="110" t="s">
        <v>113</v>
      </c>
      <c r="B166" s="8" t="s">
        <v>114</v>
      </c>
      <c r="C166" s="8" t="s">
        <v>115</v>
      </c>
      <c r="D166" s="110"/>
      <c r="E166" s="110"/>
      <c r="F166" s="8" t="s">
        <v>116</v>
      </c>
      <c r="G166" s="109" t="s">
        <v>117</v>
      </c>
      <c r="H166" s="107" t="s">
        <v>63</v>
      </c>
      <c r="I166" s="107" t="s">
        <v>263</v>
      </c>
      <c r="J166" s="136">
        <v>680</v>
      </c>
      <c r="K166" s="8" t="s">
        <v>65</v>
      </c>
      <c r="L166" s="130"/>
      <c r="M166" s="130"/>
      <c r="N166" s="130"/>
      <c r="O166" s="124">
        <v>0</v>
      </c>
      <c r="P166" s="131"/>
      <c r="Q166" s="131">
        <v>0</v>
      </c>
      <c r="R166" s="130"/>
      <c r="S166" s="126"/>
    </row>
    <row r="167" s="103" customFormat="1" ht="60" spans="1:19">
      <c r="A167" s="107" t="s">
        <v>118</v>
      </c>
      <c r="B167" s="107" t="s">
        <v>119</v>
      </c>
      <c r="C167" s="8" t="s">
        <v>120</v>
      </c>
      <c r="D167" s="110"/>
      <c r="E167" s="110"/>
      <c r="F167" s="107" t="s">
        <v>121</v>
      </c>
      <c r="G167" s="109" t="s">
        <v>122</v>
      </c>
      <c r="H167" s="107" t="s">
        <v>63</v>
      </c>
      <c r="I167" s="107" t="s">
        <v>263</v>
      </c>
      <c r="J167" s="136">
        <v>1710</v>
      </c>
      <c r="K167" s="110" t="s">
        <v>65</v>
      </c>
      <c r="L167" s="110"/>
      <c r="M167" s="130"/>
      <c r="N167" s="130"/>
      <c r="O167" s="124">
        <v>0</v>
      </c>
      <c r="P167" s="131"/>
      <c r="Q167" s="131">
        <v>0</v>
      </c>
      <c r="R167" s="130"/>
      <c r="S167" s="8"/>
    </row>
    <row r="168" s="103" customFormat="1" ht="60" spans="1:19">
      <c r="A168" s="8" t="s">
        <v>118</v>
      </c>
      <c r="B168" s="8" t="s">
        <v>119</v>
      </c>
      <c r="C168" s="8" t="s">
        <v>123</v>
      </c>
      <c r="D168" s="110"/>
      <c r="E168" s="110"/>
      <c r="F168" s="8" t="s">
        <v>124</v>
      </c>
      <c r="G168" s="8" t="s">
        <v>265</v>
      </c>
      <c r="H168" s="107" t="s">
        <v>63</v>
      </c>
      <c r="I168" s="107" t="s">
        <v>263</v>
      </c>
      <c r="J168" s="110">
        <v>4000</v>
      </c>
      <c r="K168" s="8" t="s">
        <v>65</v>
      </c>
      <c r="L168" s="110"/>
      <c r="M168" s="130"/>
      <c r="N168" s="130"/>
      <c r="O168" s="124">
        <v>0</v>
      </c>
      <c r="P168" s="131"/>
      <c r="Q168" s="131">
        <v>0</v>
      </c>
      <c r="R168" s="130"/>
      <c r="S168" s="130"/>
    </row>
    <row r="169" s="103" customFormat="1" ht="96" spans="1:19">
      <c r="A169" s="8" t="s">
        <v>126</v>
      </c>
      <c r="B169" s="8" t="s">
        <v>127</v>
      </c>
      <c r="C169" s="8" t="s">
        <v>128</v>
      </c>
      <c r="D169" s="110"/>
      <c r="E169" s="110"/>
      <c r="F169" s="8" t="s">
        <v>129</v>
      </c>
      <c r="G169" s="8" t="s">
        <v>130</v>
      </c>
      <c r="H169" s="107" t="s">
        <v>63</v>
      </c>
      <c r="I169" s="107" t="s">
        <v>263</v>
      </c>
      <c r="J169" s="8">
        <v>35</v>
      </c>
      <c r="K169" s="8" t="s">
        <v>65</v>
      </c>
      <c r="L169" s="110"/>
      <c r="M169" s="130">
        <v>35</v>
      </c>
      <c r="N169" s="130">
        <v>35</v>
      </c>
      <c r="O169" s="124">
        <v>0</v>
      </c>
      <c r="P169" s="131"/>
      <c r="Q169" s="131">
        <v>0</v>
      </c>
      <c r="R169" s="130"/>
      <c r="S169" s="130"/>
    </row>
    <row r="170" s="103" customFormat="1" ht="48" spans="1:19">
      <c r="A170" s="8" t="s">
        <v>256</v>
      </c>
      <c r="B170" s="8" t="s">
        <v>257</v>
      </c>
      <c r="C170" s="8" t="s">
        <v>258</v>
      </c>
      <c r="D170" s="110"/>
      <c r="E170" s="110"/>
      <c r="F170" s="8" t="s">
        <v>259</v>
      </c>
      <c r="G170" s="8" t="s">
        <v>260</v>
      </c>
      <c r="H170" s="107" t="s">
        <v>63</v>
      </c>
      <c r="I170" s="107" t="s">
        <v>263</v>
      </c>
      <c r="J170" s="8">
        <v>523</v>
      </c>
      <c r="K170" s="8" t="s">
        <v>65</v>
      </c>
      <c r="L170" s="110"/>
      <c r="M170" s="130">
        <v>523</v>
      </c>
      <c r="N170" s="130">
        <v>523</v>
      </c>
      <c r="O170" s="124">
        <v>248.22</v>
      </c>
      <c r="P170" s="131">
        <v>248.22</v>
      </c>
      <c r="Q170" s="131">
        <v>0</v>
      </c>
      <c r="R170" s="130"/>
      <c r="S170" s="130"/>
    </row>
    <row r="171" s="103" customFormat="1" ht="36" spans="1:19">
      <c r="A171" s="107" t="s">
        <v>131</v>
      </c>
      <c r="B171" s="107" t="s">
        <v>132</v>
      </c>
      <c r="C171" s="107" t="s">
        <v>133</v>
      </c>
      <c r="D171" s="107"/>
      <c r="E171" s="107"/>
      <c r="F171" s="107" t="s">
        <v>134</v>
      </c>
      <c r="G171" s="107" t="s">
        <v>135</v>
      </c>
      <c r="H171" s="107" t="s">
        <v>63</v>
      </c>
      <c r="I171" s="107" t="s">
        <v>263</v>
      </c>
      <c r="J171" s="107">
        <v>30400</v>
      </c>
      <c r="K171" s="107" t="s">
        <v>65</v>
      </c>
      <c r="L171" s="124"/>
      <c r="M171" s="124">
        <v>28504</v>
      </c>
      <c r="N171" s="124">
        <v>28504</v>
      </c>
      <c r="O171" s="124">
        <v>27076.16</v>
      </c>
      <c r="P171" s="125">
        <v>21383.654469</v>
      </c>
      <c r="Q171" s="131">
        <v>5692.505531</v>
      </c>
      <c r="R171" s="124"/>
      <c r="S171" s="124"/>
    </row>
    <row r="172" s="103" customFormat="1" ht="36" spans="1:19">
      <c r="A172" s="8" t="s">
        <v>131</v>
      </c>
      <c r="B172" s="8" t="s">
        <v>132</v>
      </c>
      <c r="C172" s="8" t="s">
        <v>136</v>
      </c>
      <c r="D172" s="8"/>
      <c r="E172" s="8"/>
      <c r="F172" s="8" t="s">
        <v>137</v>
      </c>
      <c r="G172" s="109" t="s">
        <v>138</v>
      </c>
      <c r="H172" s="107" t="s">
        <v>63</v>
      </c>
      <c r="I172" s="107" t="s">
        <v>263</v>
      </c>
      <c r="J172" s="137">
        <v>10703</v>
      </c>
      <c r="K172" s="8" t="s">
        <v>65</v>
      </c>
      <c r="L172" s="126"/>
      <c r="M172" s="126">
        <v>10603</v>
      </c>
      <c r="N172" s="126">
        <v>10603</v>
      </c>
      <c r="O172" s="124">
        <v>6752.99</v>
      </c>
      <c r="P172" s="127">
        <v>6752.99</v>
      </c>
      <c r="Q172" s="127">
        <v>0</v>
      </c>
      <c r="R172" s="126"/>
      <c r="S172" s="126"/>
    </row>
    <row r="173" s="103" customFormat="1" ht="36" spans="1:19">
      <c r="A173" s="107" t="s">
        <v>139</v>
      </c>
      <c r="B173" s="107" t="s">
        <v>140</v>
      </c>
      <c r="C173" s="107" t="s">
        <v>243</v>
      </c>
      <c r="D173" s="107"/>
      <c r="E173" s="107"/>
      <c r="F173" s="107" t="s">
        <v>142</v>
      </c>
      <c r="G173" s="107" t="s">
        <v>143</v>
      </c>
      <c r="H173" s="107" t="s">
        <v>63</v>
      </c>
      <c r="I173" s="107" t="s">
        <v>263</v>
      </c>
      <c r="J173" s="138">
        <v>810</v>
      </c>
      <c r="K173" s="107" t="s">
        <v>65</v>
      </c>
      <c r="L173" s="139"/>
      <c r="M173" s="139">
        <v>810</v>
      </c>
      <c r="N173" s="139">
        <v>810</v>
      </c>
      <c r="O173" s="124">
        <v>809.61</v>
      </c>
      <c r="P173" s="125"/>
      <c r="Q173" s="125">
        <v>809.613877</v>
      </c>
      <c r="R173" s="124"/>
      <c r="S173" s="124"/>
    </row>
    <row r="174" s="103" customFormat="1" ht="36" spans="1:19">
      <c r="A174" s="107" t="s">
        <v>139</v>
      </c>
      <c r="B174" s="107" t="s">
        <v>140</v>
      </c>
      <c r="C174" s="8" t="s">
        <v>144</v>
      </c>
      <c r="D174" s="110"/>
      <c r="E174" s="110"/>
      <c r="F174" s="107" t="s">
        <v>145</v>
      </c>
      <c r="G174" s="109" t="s">
        <v>146</v>
      </c>
      <c r="H174" s="107" t="s">
        <v>63</v>
      </c>
      <c r="I174" s="107" t="s">
        <v>263</v>
      </c>
      <c r="J174" s="107">
        <v>909</v>
      </c>
      <c r="K174" s="110" t="s">
        <v>65</v>
      </c>
      <c r="L174" s="110"/>
      <c r="M174" s="130">
        <v>909</v>
      </c>
      <c r="N174" s="130">
        <v>909</v>
      </c>
      <c r="O174" s="124">
        <v>462.78</v>
      </c>
      <c r="P174" s="131">
        <v>123.443437</v>
      </c>
      <c r="Q174" s="131">
        <v>339.336563</v>
      </c>
      <c r="R174" s="130"/>
      <c r="S174" s="8"/>
    </row>
    <row r="175" s="103" customFormat="1" ht="36" spans="1:19">
      <c r="A175" s="107" t="s">
        <v>147</v>
      </c>
      <c r="B175" s="107" t="s">
        <v>148</v>
      </c>
      <c r="C175" s="107" t="s">
        <v>236</v>
      </c>
      <c r="D175" s="107"/>
      <c r="E175" s="107"/>
      <c r="F175" s="107" t="s">
        <v>85</v>
      </c>
      <c r="G175" s="107" t="s">
        <v>86</v>
      </c>
      <c r="H175" s="107" t="s">
        <v>63</v>
      </c>
      <c r="I175" s="107" t="s">
        <v>263</v>
      </c>
      <c r="J175" s="132">
        <v>750</v>
      </c>
      <c r="K175" s="107" t="s">
        <v>65</v>
      </c>
      <c r="L175" s="124"/>
      <c r="M175" s="124">
        <v>750</v>
      </c>
      <c r="N175" s="124">
        <v>750</v>
      </c>
      <c r="O175" s="124">
        <v>742.7</v>
      </c>
      <c r="P175" s="125"/>
      <c r="Q175" s="125">
        <v>742.700586</v>
      </c>
      <c r="R175" s="124"/>
      <c r="S175" s="124"/>
    </row>
    <row r="176" s="103" customFormat="1" ht="36" spans="1:19">
      <c r="A176" s="8" t="s">
        <v>147</v>
      </c>
      <c r="B176" s="8" t="s">
        <v>148</v>
      </c>
      <c r="C176" s="8" t="s">
        <v>244</v>
      </c>
      <c r="D176" s="8"/>
      <c r="E176" s="8"/>
      <c r="F176" s="8" t="s">
        <v>150</v>
      </c>
      <c r="G176" s="109" t="s">
        <v>151</v>
      </c>
      <c r="H176" s="107" t="s">
        <v>63</v>
      </c>
      <c r="I176" s="107" t="s">
        <v>263</v>
      </c>
      <c r="J176" s="140">
        <v>702.97</v>
      </c>
      <c r="K176" s="8" t="s">
        <v>65</v>
      </c>
      <c r="L176" s="8"/>
      <c r="M176" s="126">
        <v>702.97</v>
      </c>
      <c r="N176" s="126">
        <v>702.97</v>
      </c>
      <c r="O176" s="124">
        <v>702.97</v>
      </c>
      <c r="P176" s="127">
        <v>702.97</v>
      </c>
      <c r="Q176" s="127">
        <v>0</v>
      </c>
      <c r="R176" s="126"/>
      <c r="S176" s="8"/>
    </row>
    <row r="177" s="103" customFormat="1" ht="36" spans="1:19">
      <c r="A177" s="107" t="s">
        <v>152</v>
      </c>
      <c r="B177" s="107" t="s">
        <v>153</v>
      </c>
      <c r="C177" s="107" t="s">
        <v>245</v>
      </c>
      <c r="D177" s="107"/>
      <c r="E177" s="107"/>
      <c r="F177" s="107" t="s">
        <v>246</v>
      </c>
      <c r="G177" s="107" t="s">
        <v>156</v>
      </c>
      <c r="H177" s="107" t="s">
        <v>63</v>
      </c>
      <c r="I177" s="107" t="s">
        <v>263</v>
      </c>
      <c r="J177" s="132">
        <v>1289.43</v>
      </c>
      <c r="K177" s="107" t="s">
        <v>65</v>
      </c>
      <c r="L177" s="126"/>
      <c r="M177" s="126">
        <v>1289.43</v>
      </c>
      <c r="N177" s="126">
        <v>1289.43</v>
      </c>
      <c r="O177" s="124">
        <v>1271.68</v>
      </c>
      <c r="P177" s="127"/>
      <c r="Q177" s="127">
        <v>1271.6761</v>
      </c>
      <c r="R177" s="126"/>
      <c r="S177" s="126"/>
    </row>
    <row r="178" s="103" customFormat="1" ht="36" spans="1:19">
      <c r="A178" s="8" t="s">
        <v>152</v>
      </c>
      <c r="B178" s="8" t="s">
        <v>153</v>
      </c>
      <c r="C178" s="8" t="s">
        <v>247</v>
      </c>
      <c r="D178" s="8"/>
      <c r="E178" s="8"/>
      <c r="F178" s="8" t="s">
        <v>248</v>
      </c>
      <c r="G178" s="109" t="s">
        <v>159</v>
      </c>
      <c r="H178" s="107" t="s">
        <v>63</v>
      </c>
      <c r="I178" s="107" t="s">
        <v>263</v>
      </c>
      <c r="J178" s="141">
        <v>702.47</v>
      </c>
      <c r="K178" s="8" t="s">
        <v>65</v>
      </c>
      <c r="L178" s="8"/>
      <c r="M178" s="126">
        <v>702.47</v>
      </c>
      <c r="N178" s="126">
        <v>702.47</v>
      </c>
      <c r="O178" s="124">
        <v>616.41</v>
      </c>
      <c r="P178" s="127">
        <v>616.41</v>
      </c>
      <c r="Q178" s="127">
        <v>0</v>
      </c>
      <c r="R178" s="126"/>
      <c r="S178" s="8"/>
    </row>
    <row r="179" s="103" customFormat="1" ht="36" spans="1:19">
      <c r="A179" s="110" t="s">
        <v>160</v>
      </c>
      <c r="B179" s="107" t="s">
        <v>161</v>
      </c>
      <c r="C179" s="8" t="s">
        <v>162</v>
      </c>
      <c r="D179" s="114"/>
      <c r="E179" s="114"/>
      <c r="F179" s="107" t="s">
        <v>163</v>
      </c>
      <c r="G179" s="115" t="s">
        <v>164</v>
      </c>
      <c r="H179" s="107" t="s">
        <v>63</v>
      </c>
      <c r="I179" s="107" t="s">
        <v>263</v>
      </c>
      <c r="J179" s="110">
        <v>3915.61</v>
      </c>
      <c r="K179" s="8" t="s">
        <v>65</v>
      </c>
      <c r="L179" s="110"/>
      <c r="M179" s="130">
        <v>3915.61</v>
      </c>
      <c r="N179" s="130">
        <v>3915.61</v>
      </c>
      <c r="O179" s="124">
        <v>2853.15</v>
      </c>
      <c r="P179" s="131">
        <v>2853.15</v>
      </c>
      <c r="Q179" s="131">
        <v>0</v>
      </c>
      <c r="R179" s="130"/>
      <c r="S179" s="130"/>
    </row>
    <row r="180" s="103" customFormat="1" ht="36" spans="1:19">
      <c r="A180" s="110" t="s">
        <v>165</v>
      </c>
      <c r="B180" s="8" t="s">
        <v>166</v>
      </c>
      <c r="C180" s="8" t="s">
        <v>167</v>
      </c>
      <c r="D180" s="110"/>
      <c r="E180" s="110"/>
      <c r="F180" s="8" t="s">
        <v>168</v>
      </c>
      <c r="G180" s="109" t="s">
        <v>169</v>
      </c>
      <c r="H180" s="107" t="s">
        <v>63</v>
      </c>
      <c r="I180" s="107" t="s">
        <v>263</v>
      </c>
      <c r="J180" s="142">
        <v>558</v>
      </c>
      <c r="K180" s="8" t="s">
        <v>65</v>
      </c>
      <c r="L180" s="8"/>
      <c r="M180" s="126">
        <v>558</v>
      </c>
      <c r="N180" s="126">
        <v>558</v>
      </c>
      <c r="O180" s="124">
        <v>113.86</v>
      </c>
      <c r="P180" s="127">
        <v>113.86</v>
      </c>
      <c r="Q180" s="127">
        <v>0</v>
      </c>
      <c r="R180" s="126"/>
      <c r="S180" s="8"/>
    </row>
    <row r="181" s="103" customFormat="1" ht="36" spans="1:19">
      <c r="A181" s="110" t="s">
        <v>165</v>
      </c>
      <c r="B181" s="8" t="s">
        <v>166</v>
      </c>
      <c r="C181" s="8" t="s">
        <v>167</v>
      </c>
      <c r="D181" s="110"/>
      <c r="E181" s="110"/>
      <c r="F181" s="8" t="s">
        <v>170</v>
      </c>
      <c r="G181" s="109" t="s">
        <v>171</v>
      </c>
      <c r="H181" s="107" t="s">
        <v>63</v>
      </c>
      <c r="I181" s="107" t="s">
        <v>263</v>
      </c>
      <c r="J181" s="143">
        <v>176</v>
      </c>
      <c r="K181" s="8" t="s">
        <v>65</v>
      </c>
      <c r="L181" s="8"/>
      <c r="M181" s="126">
        <v>176</v>
      </c>
      <c r="N181" s="126">
        <v>176</v>
      </c>
      <c r="O181" s="124">
        <v>55.97</v>
      </c>
      <c r="P181" s="127"/>
      <c r="Q181" s="127">
        <v>55.972767</v>
      </c>
      <c r="R181" s="126"/>
      <c r="S181" s="8"/>
    </row>
    <row r="182" s="103" customFormat="1" ht="36" spans="1:19">
      <c r="A182" s="110" t="s">
        <v>165</v>
      </c>
      <c r="B182" s="8" t="s">
        <v>166</v>
      </c>
      <c r="C182" s="8" t="s">
        <v>167</v>
      </c>
      <c r="D182" s="110"/>
      <c r="E182" s="110"/>
      <c r="F182" s="8" t="s">
        <v>172</v>
      </c>
      <c r="G182" s="109" t="s">
        <v>173</v>
      </c>
      <c r="H182" s="107" t="s">
        <v>63</v>
      </c>
      <c r="I182" s="107" t="s">
        <v>263</v>
      </c>
      <c r="J182" s="144">
        <v>338</v>
      </c>
      <c r="K182" s="8" t="s">
        <v>65</v>
      </c>
      <c r="L182" s="8"/>
      <c r="M182" s="126">
        <v>338</v>
      </c>
      <c r="N182" s="126">
        <v>338</v>
      </c>
      <c r="O182" s="124">
        <v>302.83</v>
      </c>
      <c r="P182" s="127">
        <v>97.28</v>
      </c>
      <c r="Q182" s="127">
        <v>205.55</v>
      </c>
      <c r="R182" s="126"/>
      <c r="S182" s="126"/>
    </row>
    <row r="183" s="103" customFormat="1" ht="84" spans="1:19">
      <c r="A183" s="116" t="s">
        <v>174</v>
      </c>
      <c r="B183" s="117" t="s">
        <v>175</v>
      </c>
      <c r="C183" s="117" t="s">
        <v>176</v>
      </c>
      <c r="D183" s="116"/>
      <c r="E183" s="116"/>
      <c r="F183" s="117" t="s">
        <v>177</v>
      </c>
      <c r="G183" s="117" t="s">
        <v>261</v>
      </c>
      <c r="H183" s="119" t="s">
        <v>63</v>
      </c>
      <c r="I183" s="119" t="s">
        <v>263</v>
      </c>
      <c r="J183" s="119">
        <v>564.4</v>
      </c>
      <c r="K183" s="116" t="s">
        <v>65</v>
      </c>
      <c r="L183" s="116"/>
      <c r="M183" s="116">
        <v>333.4</v>
      </c>
      <c r="N183" s="116">
        <v>333.4</v>
      </c>
      <c r="O183" s="124">
        <v>0</v>
      </c>
      <c r="P183" s="179"/>
      <c r="Q183" s="179">
        <v>0</v>
      </c>
      <c r="R183" s="116"/>
      <c r="S183" s="116"/>
    </row>
    <row r="184" s="103" customFormat="1" ht="36" spans="1:19">
      <c r="A184" s="110" t="s">
        <v>178</v>
      </c>
      <c r="B184" s="107" t="s">
        <v>179</v>
      </c>
      <c r="C184" s="8" t="s">
        <v>180</v>
      </c>
      <c r="D184" s="110"/>
      <c r="E184" s="110"/>
      <c r="F184" s="107" t="s">
        <v>181</v>
      </c>
      <c r="G184" s="115" t="s">
        <v>182</v>
      </c>
      <c r="H184" s="107" t="s">
        <v>63</v>
      </c>
      <c r="I184" s="107" t="s">
        <v>263</v>
      </c>
      <c r="J184" s="8">
        <v>9.2</v>
      </c>
      <c r="K184" s="8" t="s">
        <v>65</v>
      </c>
      <c r="L184" s="110"/>
      <c r="M184" s="130">
        <v>9.2</v>
      </c>
      <c r="N184" s="130">
        <v>9.2</v>
      </c>
      <c r="O184" s="124">
        <v>1.23</v>
      </c>
      <c r="P184" s="131"/>
      <c r="Q184" s="131">
        <v>1.231832</v>
      </c>
      <c r="R184" s="130"/>
      <c r="S184" s="130"/>
    </row>
    <row r="185" s="103" customFormat="1" ht="36" spans="1:19">
      <c r="A185" s="110" t="s">
        <v>178</v>
      </c>
      <c r="B185" s="107" t="s">
        <v>179</v>
      </c>
      <c r="C185" s="8" t="s">
        <v>183</v>
      </c>
      <c r="D185" s="110"/>
      <c r="E185" s="110"/>
      <c r="F185" s="107" t="s">
        <v>184</v>
      </c>
      <c r="G185" s="8" t="s">
        <v>185</v>
      </c>
      <c r="H185" s="107" t="s">
        <v>63</v>
      </c>
      <c r="I185" s="107" t="s">
        <v>263</v>
      </c>
      <c r="J185" s="110">
        <v>290.5</v>
      </c>
      <c r="K185" s="8" t="s">
        <v>65</v>
      </c>
      <c r="L185" s="110"/>
      <c r="M185" s="130">
        <v>290.5</v>
      </c>
      <c r="N185" s="130">
        <v>290.5</v>
      </c>
      <c r="O185" s="124">
        <v>248.93</v>
      </c>
      <c r="P185" s="131">
        <v>215.333606</v>
      </c>
      <c r="Q185" s="131">
        <v>33.596394</v>
      </c>
      <c r="R185" s="130"/>
      <c r="S185" s="130"/>
    </row>
    <row r="186" s="103" customFormat="1" ht="108" spans="1:19">
      <c r="A186" s="107" t="s">
        <v>186</v>
      </c>
      <c r="B186" s="107" t="s">
        <v>187</v>
      </c>
      <c r="C186" s="107" t="s">
        <v>188</v>
      </c>
      <c r="D186" s="107"/>
      <c r="E186" s="107"/>
      <c r="F186" s="107" t="s">
        <v>189</v>
      </c>
      <c r="G186" s="107" t="s">
        <v>190</v>
      </c>
      <c r="H186" s="107" t="s">
        <v>63</v>
      </c>
      <c r="I186" s="107" t="s">
        <v>263</v>
      </c>
      <c r="J186" s="107">
        <v>8379.4</v>
      </c>
      <c r="K186" s="107" t="s">
        <v>65</v>
      </c>
      <c r="L186" s="126"/>
      <c r="M186" s="126">
        <v>1789.21</v>
      </c>
      <c r="N186" s="126">
        <v>1789.21</v>
      </c>
      <c r="O186" s="124">
        <v>1789.21</v>
      </c>
      <c r="P186" s="127">
        <v>1249.201747</v>
      </c>
      <c r="Q186" s="127">
        <v>540.008253</v>
      </c>
      <c r="R186" s="126"/>
      <c r="S186" s="126"/>
    </row>
    <row r="187" s="103" customFormat="1" ht="36" spans="1:19">
      <c r="A187" s="107" t="s">
        <v>58</v>
      </c>
      <c r="B187" s="107" t="s">
        <v>191</v>
      </c>
      <c r="C187" s="110"/>
      <c r="D187" s="110"/>
      <c r="E187" s="110"/>
      <c r="F187" s="8" t="s">
        <v>192</v>
      </c>
      <c r="G187" s="109" t="s">
        <v>193</v>
      </c>
      <c r="H187" s="107" t="s">
        <v>63</v>
      </c>
      <c r="I187" s="107" t="s">
        <v>263</v>
      </c>
      <c r="J187" s="145">
        <v>37.35</v>
      </c>
      <c r="K187" s="110" t="s">
        <v>194</v>
      </c>
      <c r="L187" s="110"/>
      <c r="M187" s="130">
        <v>37.35</v>
      </c>
      <c r="N187" s="130">
        <v>37.35</v>
      </c>
      <c r="O187" s="124">
        <v>0.000423</v>
      </c>
      <c r="P187" s="131"/>
      <c r="Q187" s="131">
        <v>0</v>
      </c>
      <c r="R187" s="130"/>
      <c r="S187" s="8"/>
    </row>
    <row r="188" s="103" customFormat="1" ht="48" spans="1:19">
      <c r="A188" s="107" t="s">
        <v>195</v>
      </c>
      <c r="B188" s="107" t="s">
        <v>196</v>
      </c>
      <c r="C188" s="107"/>
      <c r="D188" s="107"/>
      <c r="E188" s="107"/>
      <c r="F188" s="107" t="s">
        <v>197</v>
      </c>
      <c r="G188" s="107" t="s">
        <v>198</v>
      </c>
      <c r="H188" s="107" t="s">
        <v>63</v>
      </c>
      <c r="I188" s="107" t="s">
        <v>263</v>
      </c>
      <c r="J188" s="107">
        <v>20.54</v>
      </c>
      <c r="K188" s="107" t="s">
        <v>194</v>
      </c>
      <c r="L188" s="107"/>
      <c r="M188" s="124">
        <v>20.54</v>
      </c>
      <c r="N188" s="124">
        <v>20.54</v>
      </c>
      <c r="O188" s="124">
        <v>16.54</v>
      </c>
      <c r="P188" s="125">
        <v>15.731474</v>
      </c>
      <c r="Q188" s="125">
        <v>0.808526</v>
      </c>
      <c r="R188" s="124"/>
      <c r="S188" s="124"/>
    </row>
    <row r="189" s="103" customFormat="1" ht="48" spans="1:19">
      <c r="A189" s="107" t="s">
        <v>195</v>
      </c>
      <c r="B189" s="107" t="s">
        <v>196</v>
      </c>
      <c r="C189" s="107"/>
      <c r="D189" s="107"/>
      <c r="E189" s="107"/>
      <c r="F189" s="107" t="s">
        <v>199</v>
      </c>
      <c r="G189" s="107" t="s">
        <v>200</v>
      </c>
      <c r="H189" s="107" t="s">
        <v>63</v>
      </c>
      <c r="I189" s="107" t="s">
        <v>263</v>
      </c>
      <c r="J189" s="107">
        <v>8.8</v>
      </c>
      <c r="K189" s="107" t="s">
        <v>194</v>
      </c>
      <c r="L189" s="107"/>
      <c r="M189" s="124">
        <v>8.8</v>
      </c>
      <c r="N189" s="124">
        <v>8.8</v>
      </c>
      <c r="O189" s="124">
        <v>2.95</v>
      </c>
      <c r="P189" s="125"/>
      <c r="Q189" s="125">
        <v>2.95</v>
      </c>
      <c r="R189" s="124"/>
      <c r="S189" s="124"/>
    </row>
    <row r="190" s="103" customFormat="1" ht="36" spans="1:19">
      <c r="A190" s="107" t="s">
        <v>69</v>
      </c>
      <c r="B190" s="107" t="s">
        <v>91</v>
      </c>
      <c r="C190" s="110"/>
      <c r="D190" s="110"/>
      <c r="E190" s="110"/>
      <c r="F190" s="8" t="s">
        <v>201</v>
      </c>
      <c r="G190" s="109" t="s">
        <v>202</v>
      </c>
      <c r="H190" s="107" t="s">
        <v>63</v>
      </c>
      <c r="I190" s="107" t="s">
        <v>263</v>
      </c>
      <c r="J190" s="125">
        <v>249</v>
      </c>
      <c r="K190" s="110" t="s">
        <v>194</v>
      </c>
      <c r="L190" s="110"/>
      <c r="M190" s="130">
        <v>249</v>
      </c>
      <c r="N190" s="130">
        <v>249</v>
      </c>
      <c r="O190" s="124">
        <v>234.77</v>
      </c>
      <c r="P190" s="131"/>
      <c r="Q190" s="131">
        <v>234.773872</v>
      </c>
      <c r="R190" s="130"/>
      <c r="S190" s="8"/>
    </row>
    <row r="191" s="103" customFormat="1" ht="60" spans="1:19">
      <c r="A191" s="110" t="s">
        <v>82</v>
      </c>
      <c r="B191" s="8" t="s">
        <v>203</v>
      </c>
      <c r="C191" s="110"/>
      <c r="D191" s="110"/>
      <c r="E191" s="110"/>
      <c r="F191" s="8" t="s">
        <v>204</v>
      </c>
      <c r="G191" s="109" t="s">
        <v>205</v>
      </c>
      <c r="H191" s="107" t="s">
        <v>63</v>
      </c>
      <c r="I191" s="107" t="s">
        <v>263</v>
      </c>
      <c r="J191" s="146">
        <v>249</v>
      </c>
      <c r="K191" s="110" t="s">
        <v>194</v>
      </c>
      <c r="L191" s="110"/>
      <c r="M191" s="130">
        <v>249</v>
      </c>
      <c r="N191" s="130">
        <v>249</v>
      </c>
      <c r="O191" s="124">
        <v>201.29</v>
      </c>
      <c r="P191" s="131">
        <v>149.391</v>
      </c>
      <c r="Q191" s="131">
        <v>51.899</v>
      </c>
      <c r="R191" s="130"/>
      <c r="S191" s="8"/>
    </row>
    <row r="192" s="103" customFormat="1" ht="36" spans="1:19">
      <c r="A192" s="107" t="s">
        <v>131</v>
      </c>
      <c r="B192" s="107" t="s">
        <v>206</v>
      </c>
      <c r="C192" s="107"/>
      <c r="D192" s="107"/>
      <c r="E192" s="107"/>
      <c r="F192" s="107" t="s">
        <v>207</v>
      </c>
      <c r="G192" s="107" t="s">
        <v>208</v>
      </c>
      <c r="H192" s="107" t="s">
        <v>63</v>
      </c>
      <c r="I192" s="107" t="s">
        <v>263</v>
      </c>
      <c r="J192" s="107">
        <v>5859</v>
      </c>
      <c r="K192" s="107" t="s">
        <v>194</v>
      </c>
      <c r="L192" s="107"/>
      <c r="M192" s="124">
        <v>5859</v>
      </c>
      <c r="N192" s="124">
        <v>5859</v>
      </c>
      <c r="O192" s="124">
        <v>5392.5</v>
      </c>
      <c r="P192" s="125">
        <v>5392.5</v>
      </c>
      <c r="Q192" s="125">
        <v>0</v>
      </c>
      <c r="R192" s="124"/>
      <c r="S192" s="124"/>
    </row>
    <row r="193" s="103" customFormat="1" ht="60" spans="1:19">
      <c r="A193" s="107" t="s">
        <v>139</v>
      </c>
      <c r="B193" s="107" t="s">
        <v>209</v>
      </c>
      <c r="C193" s="107"/>
      <c r="D193" s="107"/>
      <c r="E193" s="107"/>
      <c r="F193" s="8" t="s">
        <v>210</v>
      </c>
      <c r="G193" s="107" t="s">
        <v>211</v>
      </c>
      <c r="H193" s="107" t="s">
        <v>63</v>
      </c>
      <c r="I193" s="107" t="s">
        <v>263</v>
      </c>
      <c r="J193" s="134">
        <v>411.65</v>
      </c>
      <c r="K193" s="107" t="s">
        <v>194</v>
      </c>
      <c r="L193" s="124"/>
      <c r="M193" s="124">
        <v>384.99</v>
      </c>
      <c r="N193" s="124">
        <v>384.99</v>
      </c>
      <c r="O193" s="124">
        <v>384.99</v>
      </c>
      <c r="P193" s="125">
        <v>274.34</v>
      </c>
      <c r="Q193" s="125">
        <v>110.65</v>
      </c>
      <c r="R193" s="124"/>
      <c r="S193" s="124"/>
    </row>
    <row r="194" s="103" customFormat="1" ht="60" spans="1:19">
      <c r="A194" s="107" t="s">
        <v>147</v>
      </c>
      <c r="B194" s="107" t="s">
        <v>212</v>
      </c>
      <c r="C194" s="107"/>
      <c r="D194" s="107"/>
      <c r="E194" s="107"/>
      <c r="F194" s="8" t="s">
        <v>213</v>
      </c>
      <c r="G194" s="107" t="s">
        <v>211</v>
      </c>
      <c r="H194" s="107" t="s">
        <v>63</v>
      </c>
      <c r="I194" s="107" t="s">
        <v>263</v>
      </c>
      <c r="J194" s="147">
        <v>301.33</v>
      </c>
      <c r="K194" s="107" t="s">
        <v>194</v>
      </c>
      <c r="L194" s="124"/>
      <c r="M194" s="124"/>
      <c r="N194" s="124"/>
      <c r="O194" s="124">
        <v>0</v>
      </c>
      <c r="P194" s="125"/>
      <c r="Q194" s="125">
        <v>0</v>
      </c>
      <c r="R194" s="124"/>
      <c r="S194" s="124"/>
    </row>
    <row r="195" s="103" customFormat="1" ht="36" spans="1:19">
      <c r="A195" s="8" t="s">
        <v>147</v>
      </c>
      <c r="B195" s="8" t="s">
        <v>212</v>
      </c>
      <c r="C195" s="8"/>
      <c r="D195" s="8"/>
      <c r="E195" s="8"/>
      <c r="F195" s="8" t="s">
        <v>214</v>
      </c>
      <c r="G195" s="115" t="s">
        <v>215</v>
      </c>
      <c r="H195" s="107" t="s">
        <v>63</v>
      </c>
      <c r="I195" s="107" t="s">
        <v>263</v>
      </c>
      <c r="J195" s="8">
        <v>24.9</v>
      </c>
      <c r="K195" s="8" t="s">
        <v>194</v>
      </c>
      <c r="L195" s="8"/>
      <c r="M195" s="126">
        <v>24.9</v>
      </c>
      <c r="N195" s="126">
        <v>24.9</v>
      </c>
      <c r="O195" s="124">
        <v>0</v>
      </c>
      <c r="P195" s="127"/>
      <c r="Q195" s="127">
        <v>0</v>
      </c>
      <c r="R195" s="126"/>
      <c r="S195" s="126"/>
    </row>
    <row r="196" s="103" customFormat="1" ht="48" spans="1:19">
      <c r="A196" s="107" t="s">
        <v>152</v>
      </c>
      <c r="B196" s="107" t="s">
        <v>216</v>
      </c>
      <c r="C196" s="107"/>
      <c r="D196" s="107"/>
      <c r="E196" s="107"/>
      <c r="F196" s="107" t="s">
        <v>217</v>
      </c>
      <c r="G196" s="107" t="s">
        <v>218</v>
      </c>
      <c r="H196" s="107" t="s">
        <v>63</v>
      </c>
      <c r="I196" s="107" t="s">
        <v>263</v>
      </c>
      <c r="J196" s="148">
        <v>27.95</v>
      </c>
      <c r="K196" s="107" t="s">
        <v>194</v>
      </c>
      <c r="L196" s="149"/>
      <c r="M196" s="149">
        <v>0</v>
      </c>
      <c r="N196" s="149">
        <v>0</v>
      </c>
      <c r="O196" s="124">
        <v>0</v>
      </c>
      <c r="P196" s="125"/>
      <c r="Q196" s="125">
        <v>0</v>
      </c>
      <c r="R196" s="124"/>
      <c r="S196" s="124"/>
    </row>
    <row r="197" s="103" customFormat="1" ht="36" spans="1:19">
      <c r="A197" s="107" t="s">
        <v>160</v>
      </c>
      <c r="B197" s="107" t="s">
        <v>219</v>
      </c>
      <c r="C197" s="107"/>
      <c r="D197" s="107"/>
      <c r="E197" s="107"/>
      <c r="F197" s="8" t="s">
        <v>220</v>
      </c>
      <c r="G197" s="107" t="s">
        <v>221</v>
      </c>
      <c r="H197" s="107" t="s">
        <v>63</v>
      </c>
      <c r="I197" s="107" t="s">
        <v>263</v>
      </c>
      <c r="J197" s="150">
        <v>99.11</v>
      </c>
      <c r="K197" s="107" t="s">
        <v>194</v>
      </c>
      <c r="L197" s="124"/>
      <c r="M197" s="124">
        <v>0.12</v>
      </c>
      <c r="N197" s="124">
        <v>0.12</v>
      </c>
      <c r="O197" s="124">
        <v>0.12</v>
      </c>
      <c r="P197" s="125">
        <v>0.12</v>
      </c>
      <c r="Q197" s="125"/>
      <c r="R197" s="124"/>
      <c r="S197" s="124"/>
    </row>
    <row r="198" s="103" customFormat="1" ht="36" spans="1:19">
      <c r="A198" s="107" t="s">
        <v>165</v>
      </c>
      <c r="B198" s="107" t="s">
        <v>222</v>
      </c>
      <c r="C198" s="107"/>
      <c r="D198" s="107"/>
      <c r="E198" s="107"/>
      <c r="F198" s="107" t="s">
        <v>217</v>
      </c>
      <c r="G198" s="107" t="s">
        <v>218</v>
      </c>
      <c r="H198" s="107" t="s">
        <v>63</v>
      </c>
      <c r="I198" s="107" t="s">
        <v>263</v>
      </c>
      <c r="J198" s="148">
        <v>186.27</v>
      </c>
      <c r="K198" s="107" t="s">
        <v>194</v>
      </c>
      <c r="L198" s="149"/>
      <c r="M198" s="149">
        <v>116.7</v>
      </c>
      <c r="N198" s="149">
        <v>116.7</v>
      </c>
      <c r="O198" s="124">
        <v>116.7</v>
      </c>
      <c r="P198" s="125">
        <v>116.7</v>
      </c>
      <c r="Q198" s="125">
        <v>0</v>
      </c>
      <c r="R198" s="124"/>
      <c r="S198" s="124"/>
    </row>
    <row r="199" s="103" customFormat="1" ht="60" spans="1:19">
      <c r="A199" s="107" t="s">
        <v>174</v>
      </c>
      <c r="B199" s="107" t="s">
        <v>166</v>
      </c>
      <c r="C199" s="107"/>
      <c r="D199" s="107"/>
      <c r="E199" s="107"/>
      <c r="F199" s="8" t="s">
        <v>223</v>
      </c>
      <c r="G199" s="107" t="s">
        <v>224</v>
      </c>
      <c r="H199" s="107" t="s">
        <v>63</v>
      </c>
      <c r="I199" s="107" t="s">
        <v>263</v>
      </c>
      <c r="J199" s="107">
        <v>237</v>
      </c>
      <c r="K199" s="107" t="s">
        <v>194</v>
      </c>
      <c r="L199" s="107"/>
      <c r="M199" s="124">
        <v>237</v>
      </c>
      <c r="N199" s="124">
        <v>237</v>
      </c>
      <c r="O199" s="124">
        <v>237</v>
      </c>
      <c r="P199" s="125">
        <v>237</v>
      </c>
      <c r="Q199" s="125">
        <v>0</v>
      </c>
      <c r="R199" s="124"/>
      <c r="S199" s="124"/>
    </row>
    <row r="200" s="103" customFormat="1" ht="60" spans="1:19">
      <c r="A200" s="107" t="s">
        <v>174</v>
      </c>
      <c r="B200" s="107" t="s">
        <v>166</v>
      </c>
      <c r="C200" s="107"/>
      <c r="D200" s="107"/>
      <c r="E200" s="107"/>
      <c r="F200" s="8" t="s">
        <v>225</v>
      </c>
      <c r="G200" s="107" t="s">
        <v>226</v>
      </c>
      <c r="H200" s="107" t="s">
        <v>63</v>
      </c>
      <c r="I200" s="107" t="s">
        <v>263</v>
      </c>
      <c r="J200" s="107">
        <v>12</v>
      </c>
      <c r="K200" s="107" t="s">
        <v>194</v>
      </c>
      <c r="L200" s="107"/>
      <c r="M200" s="124">
        <v>12</v>
      </c>
      <c r="N200" s="124">
        <v>12</v>
      </c>
      <c r="O200" s="124">
        <v>9.35</v>
      </c>
      <c r="P200" s="125">
        <v>0.268782</v>
      </c>
      <c r="Q200" s="125">
        <v>9.081218</v>
      </c>
      <c r="R200" s="124"/>
      <c r="S200" s="124"/>
    </row>
    <row r="201" s="103" customFormat="1" ht="60" spans="1:19">
      <c r="A201" s="107" t="s">
        <v>174</v>
      </c>
      <c r="B201" s="107" t="s">
        <v>166</v>
      </c>
      <c r="C201" s="107"/>
      <c r="D201" s="107"/>
      <c r="E201" s="107"/>
      <c r="F201" s="8" t="s">
        <v>227</v>
      </c>
      <c r="G201" s="107" t="s">
        <v>228</v>
      </c>
      <c r="H201" s="107" t="s">
        <v>63</v>
      </c>
      <c r="I201" s="107" t="s">
        <v>263</v>
      </c>
      <c r="J201" s="107">
        <v>62</v>
      </c>
      <c r="K201" s="107" t="s">
        <v>194</v>
      </c>
      <c r="L201" s="124"/>
      <c r="M201" s="124">
        <v>62</v>
      </c>
      <c r="N201" s="124">
        <v>62</v>
      </c>
      <c r="O201" s="124">
        <v>62</v>
      </c>
      <c r="P201" s="125">
        <v>0</v>
      </c>
      <c r="Q201" s="125">
        <v>62</v>
      </c>
      <c r="R201" s="124"/>
      <c r="S201" s="124"/>
    </row>
    <row r="202" s="103" customFormat="1" ht="84" spans="1:19">
      <c r="A202" s="107" t="s">
        <v>178</v>
      </c>
      <c r="B202" s="107" t="s">
        <v>229</v>
      </c>
      <c r="C202" s="110"/>
      <c r="D202" s="110"/>
      <c r="E202" s="110"/>
      <c r="F202" s="107" t="s">
        <v>230</v>
      </c>
      <c r="G202" s="109" t="s">
        <v>231</v>
      </c>
      <c r="H202" s="107" t="s">
        <v>63</v>
      </c>
      <c r="I202" s="107" t="s">
        <v>263</v>
      </c>
      <c r="J202" s="146">
        <v>35.44</v>
      </c>
      <c r="K202" s="110" t="s">
        <v>194</v>
      </c>
      <c r="L202" s="110"/>
      <c r="M202" s="130">
        <v>35.44</v>
      </c>
      <c r="N202" s="130">
        <v>35.44</v>
      </c>
      <c r="O202" s="124">
        <v>4.3</v>
      </c>
      <c r="P202" s="131">
        <v>4.3</v>
      </c>
      <c r="Q202" s="131">
        <v>0</v>
      </c>
      <c r="R202" s="130"/>
      <c r="S202" s="8"/>
    </row>
    <row r="203" s="103" customFormat="1" ht="36" spans="1:19">
      <c r="A203" s="110" t="s">
        <v>186</v>
      </c>
      <c r="B203" s="8" t="s">
        <v>59</v>
      </c>
      <c r="C203" s="110"/>
      <c r="D203" s="110"/>
      <c r="E203" s="110"/>
      <c r="F203" s="8" t="s">
        <v>232</v>
      </c>
      <c r="G203" s="109" t="s">
        <v>233</v>
      </c>
      <c r="H203" s="107" t="s">
        <v>63</v>
      </c>
      <c r="I203" s="107" t="s">
        <v>263</v>
      </c>
      <c r="J203" s="151">
        <v>3279</v>
      </c>
      <c r="K203" s="110" t="s">
        <v>194</v>
      </c>
      <c r="L203" s="110"/>
      <c r="M203" s="130">
        <v>0</v>
      </c>
      <c r="N203" s="130"/>
      <c r="O203" s="124">
        <v>0</v>
      </c>
      <c r="P203" s="131">
        <v>0</v>
      </c>
      <c r="Q203" s="131">
        <v>0</v>
      </c>
      <c r="R203" s="130"/>
      <c r="S203" s="8"/>
    </row>
    <row r="204" s="103" customFormat="1" ht="36" spans="1:19">
      <c r="A204" s="8" t="s">
        <v>58</v>
      </c>
      <c r="B204" s="8" t="s">
        <v>59</v>
      </c>
      <c r="C204" s="8" t="s">
        <v>66</v>
      </c>
      <c r="D204" s="8"/>
      <c r="E204" s="8"/>
      <c r="F204" s="8" t="s">
        <v>67</v>
      </c>
      <c r="G204" s="108" t="s">
        <v>235</v>
      </c>
      <c r="H204" s="107" t="s">
        <v>63</v>
      </c>
      <c r="I204" s="107" t="s">
        <v>266</v>
      </c>
      <c r="J204" s="8">
        <v>5</v>
      </c>
      <c r="K204" s="8" t="s">
        <v>65</v>
      </c>
      <c r="L204" s="126"/>
      <c r="M204" s="126">
        <v>0.2</v>
      </c>
      <c r="N204" s="126">
        <v>0.2</v>
      </c>
      <c r="O204" s="126">
        <f t="shared" ref="O204:O248" si="2">P204+Q204+R204</f>
        <v>0.2</v>
      </c>
      <c r="P204" s="126"/>
      <c r="Q204" s="126">
        <v>0.2</v>
      </c>
      <c r="R204" s="126"/>
      <c r="S204" s="126"/>
    </row>
    <row r="205" s="103" customFormat="1" ht="36" spans="1:19">
      <c r="A205" s="107" t="s">
        <v>69</v>
      </c>
      <c r="B205" s="107" t="s">
        <v>70</v>
      </c>
      <c r="C205" s="107" t="s">
        <v>71</v>
      </c>
      <c r="D205" s="107"/>
      <c r="E205" s="107"/>
      <c r="F205" s="107" t="s">
        <v>72</v>
      </c>
      <c r="G205" s="107" t="s">
        <v>73</v>
      </c>
      <c r="H205" s="107" t="s">
        <v>63</v>
      </c>
      <c r="I205" s="107" t="s">
        <v>266</v>
      </c>
      <c r="J205" s="107">
        <v>74.19</v>
      </c>
      <c r="K205" s="107" t="s">
        <v>65</v>
      </c>
      <c r="L205" s="107"/>
      <c r="M205" s="107">
        <v>74.19</v>
      </c>
      <c r="N205" s="107">
        <v>74.19</v>
      </c>
      <c r="O205" s="126">
        <f t="shared" si="2"/>
        <v>74.19</v>
      </c>
      <c r="P205" s="124">
        <v>60</v>
      </c>
      <c r="Q205" s="107">
        <v>14.19</v>
      </c>
      <c r="R205" s="124"/>
      <c r="S205" s="124"/>
    </row>
    <row r="206" s="103" customFormat="1" ht="36" spans="1:19">
      <c r="A206" s="8" t="s">
        <v>69</v>
      </c>
      <c r="B206" s="8" t="s">
        <v>70</v>
      </c>
      <c r="C206" s="8" t="s">
        <v>74</v>
      </c>
      <c r="D206" s="8"/>
      <c r="E206" s="8"/>
      <c r="F206" s="8" t="s">
        <v>75</v>
      </c>
      <c r="G206" s="109" t="s">
        <v>76</v>
      </c>
      <c r="H206" s="107" t="s">
        <v>63</v>
      </c>
      <c r="I206" s="107" t="s">
        <v>266</v>
      </c>
      <c r="J206" s="128">
        <v>13</v>
      </c>
      <c r="K206" s="8" t="s">
        <v>65</v>
      </c>
      <c r="L206" s="128"/>
      <c r="M206" s="128">
        <v>13</v>
      </c>
      <c r="N206" s="128">
        <v>13</v>
      </c>
      <c r="O206" s="126">
        <f t="shared" si="2"/>
        <v>12.9865</v>
      </c>
      <c r="P206" s="126"/>
      <c r="Q206" s="126">
        <v>12.9865</v>
      </c>
      <c r="R206" s="126"/>
      <c r="S206" s="126"/>
    </row>
    <row r="207" s="103" customFormat="1" ht="72" spans="1:19">
      <c r="A207" s="107" t="s">
        <v>77</v>
      </c>
      <c r="B207" s="107" t="s">
        <v>78</v>
      </c>
      <c r="C207" s="8" t="s">
        <v>79</v>
      </c>
      <c r="D207" s="110"/>
      <c r="E207" s="110"/>
      <c r="F207" s="8" t="s">
        <v>80</v>
      </c>
      <c r="G207" s="109" t="s">
        <v>81</v>
      </c>
      <c r="H207" s="107" t="s">
        <v>63</v>
      </c>
      <c r="I207" s="107" t="s">
        <v>266</v>
      </c>
      <c r="J207" s="129">
        <v>0.2376</v>
      </c>
      <c r="K207" s="110" t="s">
        <v>65</v>
      </c>
      <c r="L207" s="129"/>
      <c r="M207" s="129">
        <v>0.2376</v>
      </c>
      <c r="N207" s="129">
        <v>0.2376</v>
      </c>
      <c r="O207" s="126">
        <f t="shared" si="2"/>
        <v>0.2376</v>
      </c>
      <c r="P207" s="130"/>
      <c r="Q207" s="129">
        <v>0.2376</v>
      </c>
      <c r="R207" s="130"/>
      <c r="S207" s="126"/>
    </row>
    <row r="208" s="103" customFormat="1" ht="84" spans="1:19">
      <c r="A208" s="107" t="s">
        <v>82</v>
      </c>
      <c r="B208" s="107" t="s">
        <v>83</v>
      </c>
      <c r="C208" s="107" t="s">
        <v>236</v>
      </c>
      <c r="D208" s="107"/>
      <c r="E208" s="107"/>
      <c r="F208" s="107" t="s">
        <v>85</v>
      </c>
      <c r="G208" s="107" t="s">
        <v>86</v>
      </c>
      <c r="H208" s="107" t="s">
        <v>63</v>
      </c>
      <c r="I208" s="107" t="s">
        <v>266</v>
      </c>
      <c r="J208" s="132">
        <v>9</v>
      </c>
      <c r="K208" s="107" t="s">
        <v>65</v>
      </c>
      <c r="L208" s="124"/>
      <c r="M208" s="124">
        <v>9</v>
      </c>
      <c r="N208" s="124">
        <v>9</v>
      </c>
      <c r="O208" s="126">
        <f t="shared" si="2"/>
        <v>9</v>
      </c>
      <c r="P208" s="124"/>
      <c r="Q208" s="124">
        <v>9</v>
      </c>
      <c r="R208" s="124"/>
      <c r="S208" s="124"/>
    </row>
    <row r="209" s="103" customFormat="1" ht="84" spans="1:19">
      <c r="A209" s="8" t="s">
        <v>82</v>
      </c>
      <c r="B209" s="8" t="s">
        <v>83</v>
      </c>
      <c r="C209" s="8" t="s">
        <v>237</v>
      </c>
      <c r="D209" s="8"/>
      <c r="E209" s="8"/>
      <c r="F209" s="8" t="s">
        <v>88</v>
      </c>
      <c r="G209" s="109" t="s">
        <v>89</v>
      </c>
      <c r="H209" s="107" t="s">
        <v>63</v>
      </c>
      <c r="I209" s="107" t="s">
        <v>266</v>
      </c>
      <c r="J209" s="133">
        <v>1.34</v>
      </c>
      <c r="K209" s="8" t="s">
        <v>65</v>
      </c>
      <c r="L209" s="180"/>
      <c r="M209" s="180">
        <v>1.34</v>
      </c>
      <c r="N209" s="180">
        <v>1.34</v>
      </c>
      <c r="O209" s="126">
        <f t="shared" si="2"/>
        <v>1.34</v>
      </c>
      <c r="P209" s="126"/>
      <c r="Q209" s="126">
        <v>1.34</v>
      </c>
      <c r="R209" s="126"/>
      <c r="S209" s="126"/>
    </row>
    <row r="210" s="103" customFormat="1" ht="36" spans="1:19">
      <c r="A210" s="8" t="s">
        <v>90</v>
      </c>
      <c r="B210" s="8" t="s">
        <v>91</v>
      </c>
      <c r="C210" s="8" t="s">
        <v>92</v>
      </c>
      <c r="D210" s="8"/>
      <c r="E210" s="8"/>
      <c r="F210" s="8" t="s">
        <v>93</v>
      </c>
      <c r="G210" s="109" t="s">
        <v>94</v>
      </c>
      <c r="H210" s="107" t="s">
        <v>63</v>
      </c>
      <c r="I210" s="107" t="s">
        <v>266</v>
      </c>
      <c r="J210" s="110">
        <v>4.98</v>
      </c>
      <c r="K210" s="8" t="s">
        <v>65</v>
      </c>
      <c r="L210" s="130"/>
      <c r="M210" s="130"/>
      <c r="N210" s="130"/>
      <c r="O210" s="126">
        <f t="shared" si="2"/>
        <v>0</v>
      </c>
      <c r="P210" s="126"/>
      <c r="Q210" s="126"/>
      <c r="R210" s="126"/>
      <c r="S210" s="126"/>
    </row>
    <row r="211" s="103" customFormat="1" ht="36" spans="1:19">
      <c r="A211" s="8" t="s">
        <v>90</v>
      </c>
      <c r="B211" s="8" t="s">
        <v>91</v>
      </c>
      <c r="C211" s="8" t="s">
        <v>95</v>
      </c>
      <c r="D211" s="8"/>
      <c r="E211" s="8"/>
      <c r="F211" s="8" t="s">
        <v>96</v>
      </c>
      <c r="G211" s="8" t="s">
        <v>238</v>
      </c>
      <c r="H211" s="8" t="s">
        <v>63</v>
      </c>
      <c r="I211" s="134" t="s">
        <v>266</v>
      </c>
      <c r="J211" s="127">
        <v>2.19</v>
      </c>
      <c r="K211" s="8" t="s">
        <v>65</v>
      </c>
      <c r="L211" s="127"/>
      <c r="M211" s="127">
        <v>2.19</v>
      </c>
      <c r="N211" s="127">
        <v>2.19</v>
      </c>
      <c r="O211" s="126">
        <f t="shared" si="2"/>
        <v>2.19</v>
      </c>
      <c r="P211" s="126"/>
      <c r="Q211" s="127">
        <v>2.19</v>
      </c>
      <c r="R211" s="126"/>
      <c r="S211" s="8"/>
    </row>
    <row r="212" s="103" customFormat="1" ht="36" spans="1:19">
      <c r="A212" s="8" t="s">
        <v>98</v>
      </c>
      <c r="B212" s="8" t="s">
        <v>99</v>
      </c>
      <c r="C212" s="111" t="s">
        <v>100</v>
      </c>
      <c r="D212" s="110"/>
      <c r="E212" s="110"/>
      <c r="F212" s="8" t="s">
        <v>101</v>
      </c>
      <c r="G212" s="8" t="s">
        <v>239</v>
      </c>
      <c r="H212" s="107" t="s">
        <v>63</v>
      </c>
      <c r="I212" s="107" t="s">
        <v>266</v>
      </c>
      <c r="J212" s="110">
        <v>53</v>
      </c>
      <c r="K212" s="8" t="s">
        <v>65</v>
      </c>
      <c r="L212" s="130"/>
      <c r="M212" s="130">
        <v>53</v>
      </c>
      <c r="N212" s="130">
        <v>53</v>
      </c>
      <c r="O212" s="126">
        <f t="shared" si="2"/>
        <v>53</v>
      </c>
      <c r="P212" s="130">
        <v>1</v>
      </c>
      <c r="Q212" s="130">
        <v>52</v>
      </c>
      <c r="R212" s="130"/>
      <c r="S212" s="110"/>
    </row>
    <row r="213" s="103" customFormat="1" ht="48" spans="1:19">
      <c r="A213" s="8" t="s">
        <v>103</v>
      </c>
      <c r="B213" s="8" t="s">
        <v>104</v>
      </c>
      <c r="C213" s="8" t="s">
        <v>105</v>
      </c>
      <c r="D213" s="110"/>
      <c r="E213" s="110"/>
      <c r="F213" s="8" t="s">
        <v>106</v>
      </c>
      <c r="G213" s="8" t="s">
        <v>240</v>
      </c>
      <c r="H213" s="107" t="s">
        <v>63</v>
      </c>
      <c r="I213" s="107" t="s">
        <v>266</v>
      </c>
      <c r="J213" s="8">
        <v>4</v>
      </c>
      <c r="K213" s="8" t="s">
        <v>65</v>
      </c>
      <c r="L213" s="130"/>
      <c r="M213" s="130">
        <v>4</v>
      </c>
      <c r="N213" s="130">
        <v>4</v>
      </c>
      <c r="O213" s="126">
        <f t="shared" si="2"/>
        <v>4</v>
      </c>
      <c r="P213" s="130"/>
      <c r="Q213" s="130">
        <v>4</v>
      </c>
      <c r="R213" s="130"/>
      <c r="S213" s="110"/>
    </row>
    <row r="214" s="103" customFormat="1" ht="36" spans="1:19">
      <c r="A214" s="110" t="s">
        <v>108</v>
      </c>
      <c r="B214" s="8" t="s">
        <v>109</v>
      </c>
      <c r="C214" s="8" t="s">
        <v>110</v>
      </c>
      <c r="D214" s="110"/>
      <c r="E214" s="110"/>
      <c r="F214" s="8" t="s">
        <v>111</v>
      </c>
      <c r="G214" s="109" t="s">
        <v>112</v>
      </c>
      <c r="H214" s="107" t="s">
        <v>63</v>
      </c>
      <c r="I214" s="107" t="s">
        <v>266</v>
      </c>
      <c r="J214" s="136">
        <v>23</v>
      </c>
      <c r="K214" s="8" t="s">
        <v>65</v>
      </c>
      <c r="L214" s="136"/>
      <c r="M214" s="136">
        <v>23</v>
      </c>
      <c r="N214" s="136">
        <v>23</v>
      </c>
      <c r="O214" s="126">
        <f t="shared" si="2"/>
        <v>23</v>
      </c>
      <c r="P214" s="130"/>
      <c r="Q214" s="130">
        <v>23</v>
      </c>
      <c r="R214" s="130"/>
      <c r="S214" s="126"/>
    </row>
    <row r="215" s="103" customFormat="1" ht="60" spans="1:19">
      <c r="A215" s="107" t="s">
        <v>118</v>
      </c>
      <c r="B215" s="107" t="s">
        <v>119</v>
      </c>
      <c r="C215" s="8" t="s">
        <v>120</v>
      </c>
      <c r="D215" s="110"/>
      <c r="E215" s="110"/>
      <c r="F215" s="107" t="s">
        <v>121</v>
      </c>
      <c r="G215" s="109" t="s">
        <v>122</v>
      </c>
      <c r="H215" s="107" t="s">
        <v>63</v>
      </c>
      <c r="I215" s="107" t="s">
        <v>266</v>
      </c>
      <c r="J215" s="136">
        <v>91</v>
      </c>
      <c r="K215" s="110" t="s">
        <v>65</v>
      </c>
      <c r="L215" s="136"/>
      <c r="M215" s="136">
        <v>91</v>
      </c>
      <c r="N215" s="136">
        <v>91</v>
      </c>
      <c r="O215" s="126">
        <f t="shared" si="2"/>
        <v>91</v>
      </c>
      <c r="P215" s="130"/>
      <c r="Q215" s="130">
        <v>91</v>
      </c>
      <c r="R215" s="130"/>
      <c r="S215" s="126"/>
    </row>
    <row r="216" s="103" customFormat="1" ht="96" spans="1:19">
      <c r="A216" s="8" t="s">
        <v>126</v>
      </c>
      <c r="B216" s="8" t="s">
        <v>127</v>
      </c>
      <c r="C216" s="8" t="s">
        <v>128</v>
      </c>
      <c r="D216" s="110"/>
      <c r="E216" s="110"/>
      <c r="F216" s="8" t="s">
        <v>129</v>
      </c>
      <c r="G216" s="8" t="s">
        <v>242</v>
      </c>
      <c r="H216" s="107" t="s">
        <v>63</v>
      </c>
      <c r="I216" s="107" t="s">
        <v>266</v>
      </c>
      <c r="J216" s="8">
        <v>2</v>
      </c>
      <c r="K216" s="8" t="s">
        <v>65</v>
      </c>
      <c r="L216" s="130"/>
      <c r="M216" s="130">
        <v>2</v>
      </c>
      <c r="N216" s="130">
        <v>2</v>
      </c>
      <c r="O216" s="126">
        <f t="shared" si="2"/>
        <v>2</v>
      </c>
      <c r="P216" s="130"/>
      <c r="Q216" s="130">
        <v>2</v>
      </c>
      <c r="R216" s="130"/>
      <c r="S216" s="110"/>
    </row>
    <row r="217" s="103" customFormat="1" ht="36" spans="1:19">
      <c r="A217" s="107" t="s">
        <v>131</v>
      </c>
      <c r="B217" s="107" t="s">
        <v>132</v>
      </c>
      <c r="C217" s="107" t="s">
        <v>133</v>
      </c>
      <c r="D217" s="107"/>
      <c r="E217" s="107"/>
      <c r="F217" s="107" t="s">
        <v>134</v>
      </c>
      <c r="G217" s="107" t="s">
        <v>135</v>
      </c>
      <c r="H217" s="107" t="s">
        <v>63</v>
      </c>
      <c r="I217" s="107" t="s">
        <v>266</v>
      </c>
      <c r="J217" s="107">
        <v>2330</v>
      </c>
      <c r="K217" s="107" t="s">
        <v>65</v>
      </c>
      <c r="L217" s="107"/>
      <c r="M217" s="107">
        <v>2242</v>
      </c>
      <c r="N217" s="107">
        <v>2242</v>
      </c>
      <c r="O217" s="126">
        <f t="shared" si="2"/>
        <v>2212.31054</v>
      </c>
      <c r="P217" s="124">
        <v>757.823957</v>
      </c>
      <c r="Q217" s="124">
        <v>1454.486583</v>
      </c>
      <c r="R217" s="124"/>
      <c r="S217" s="107"/>
    </row>
    <row r="218" s="103" customFormat="1" ht="36" spans="1:19">
      <c r="A218" s="8" t="s">
        <v>131</v>
      </c>
      <c r="B218" s="8" t="s">
        <v>132</v>
      </c>
      <c r="C218" s="8" t="s">
        <v>136</v>
      </c>
      <c r="D218" s="8"/>
      <c r="E218" s="8"/>
      <c r="F218" s="8" t="s">
        <v>137</v>
      </c>
      <c r="G218" s="109" t="s">
        <v>138</v>
      </c>
      <c r="H218" s="107" t="s">
        <v>63</v>
      </c>
      <c r="I218" s="107" t="s">
        <v>266</v>
      </c>
      <c r="J218" s="137">
        <v>1572</v>
      </c>
      <c r="K218" s="8" t="s">
        <v>65</v>
      </c>
      <c r="L218" s="137"/>
      <c r="M218" s="137">
        <v>1557</v>
      </c>
      <c r="N218" s="137">
        <v>1557</v>
      </c>
      <c r="O218" s="126">
        <f t="shared" si="2"/>
        <v>1365.479103</v>
      </c>
      <c r="P218" s="126">
        <v>263.8642</v>
      </c>
      <c r="Q218" s="126">
        <v>1101.614903</v>
      </c>
      <c r="R218" s="126"/>
      <c r="S218" s="126"/>
    </row>
    <row r="219" s="103" customFormat="1" ht="36" spans="1:19">
      <c r="A219" s="107" t="s">
        <v>139</v>
      </c>
      <c r="B219" s="107" t="s">
        <v>140</v>
      </c>
      <c r="C219" s="107" t="s">
        <v>243</v>
      </c>
      <c r="D219" s="107"/>
      <c r="E219" s="107"/>
      <c r="F219" s="107" t="s">
        <v>142</v>
      </c>
      <c r="G219" s="107" t="s">
        <v>143</v>
      </c>
      <c r="H219" s="107" t="s">
        <v>63</v>
      </c>
      <c r="I219" s="107" t="s">
        <v>266</v>
      </c>
      <c r="J219" s="138">
        <v>1399</v>
      </c>
      <c r="K219" s="107" t="s">
        <v>65</v>
      </c>
      <c r="L219" s="139"/>
      <c r="M219" s="139">
        <v>1399</v>
      </c>
      <c r="N219" s="139">
        <v>1399</v>
      </c>
      <c r="O219" s="126">
        <f t="shared" si="2"/>
        <v>1222.396637</v>
      </c>
      <c r="P219" s="124">
        <v>114</v>
      </c>
      <c r="Q219" s="124">
        <v>1108.396637</v>
      </c>
      <c r="R219" s="124"/>
      <c r="S219" s="107"/>
    </row>
    <row r="220" s="103" customFormat="1" ht="36" spans="1:19">
      <c r="A220" s="107" t="s">
        <v>139</v>
      </c>
      <c r="B220" s="107" t="s">
        <v>140</v>
      </c>
      <c r="C220" s="8" t="s">
        <v>144</v>
      </c>
      <c r="D220" s="110"/>
      <c r="E220" s="110"/>
      <c r="F220" s="107" t="s">
        <v>145</v>
      </c>
      <c r="G220" s="109" t="s">
        <v>146</v>
      </c>
      <c r="H220" s="107" t="s">
        <v>63</v>
      </c>
      <c r="I220" s="107" t="s">
        <v>266</v>
      </c>
      <c r="J220" s="107">
        <v>115</v>
      </c>
      <c r="K220" s="110" t="s">
        <v>65</v>
      </c>
      <c r="L220" s="124"/>
      <c r="M220" s="124">
        <v>115</v>
      </c>
      <c r="N220" s="124">
        <v>115</v>
      </c>
      <c r="O220" s="126">
        <f t="shared" si="2"/>
        <v>108.584265</v>
      </c>
      <c r="P220" s="130"/>
      <c r="Q220" s="130">
        <v>108.584265</v>
      </c>
      <c r="R220" s="130"/>
      <c r="S220" s="126"/>
    </row>
    <row r="221" s="103" customFormat="1" ht="36" spans="1:19">
      <c r="A221" s="107" t="s">
        <v>147</v>
      </c>
      <c r="B221" s="107" t="s">
        <v>148</v>
      </c>
      <c r="C221" s="107" t="s">
        <v>236</v>
      </c>
      <c r="D221" s="107"/>
      <c r="E221" s="107"/>
      <c r="F221" s="107" t="s">
        <v>85</v>
      </c>
      <c r="G221" s="107" t="s">
        <v>86</v>
      </c>
      <c r="H221" s="107" t="s">
        <v>63</v>
      </c>
      <c r="I221" s="107" t="s">
        <v>266</v>
      </c>
      <c r="J221" s="132">
        <v>50</v>
      </c>
      <c r="K221" s="107" t="s">
        <v>65</v>
      </c>
      <c r="L221" s="130"/>
      <c r="M221" s="130">
        <v>50</v>
      </c>
      <c r="N221" s="130">
        <v>50</v>
      </c>
      <c r="O221" s="126">
        <f t="shared" si="2"/>
        <v>50</v>
      </c>
      <c r="P221" s="130"/>
      <c r="Q221" s="130">
        <v>50</v>
      </c>
      <c r="R221" s="130"/>
      <c r="S221" s="126"/>
    </row>
    <row r="222" s="103" customFormat="1" ht="36" spans="1:19">
      <c r="A222" s="8" t="s">
        <v>147</v>
      </c>
      <c r="B222" s="8" t="s">
        <v>148</v>
      </c>
      <c r="C222" s="8" t="s">
        <v>244</v>
      </c>
      <c r="D222" s="8"/>
      <c r="E222" s="8"/>
      <c r="F222" s="8" t="s">
        <v>150</v>
      </c>
      <c r="G222" s="109" t="s">
        <v>151</v>
      </c>
      <c r="H222" s="107" t="s">
        <v>63</v>
      </c>
      <c r="I222" s="107" t="s">
        <v>266</v>
      </c>
      <c r="J222" s="140">
        <v>37.27</v>
      </c>
      <c r="K222" s="8" t="s">
        <v>65</v>
      </c>
      <c r="L222" s="181"/>
      <c r="M222" s="181">
        <v>37.27</v>
      </c>
      <c r="N222" s="181">
        <v>37.27</v>
      </c>
      <c r="O222" s="126">
        <f t="shared" si="2"/>
        <v>37.27</v>
      </c>
      <c r="P222" s="126"/>
      <c r="Q222" s="181">
        <v>37.27</v>
      </c>
      <c r="R222" s="126"/>
      <c r="S222" s="126"/>
    </row>
    <row r="223" s="103" customFormat="1" ht="36" spans="1:19">
      <c r="A223" s="107" t="s">
        <v>152</v>
      </c>
      <c r="B223" s="107" t="s">
        <v>153</v>
      </c>
      <c r="C223" s="107" t="s">
        <v>245</v>
      </c>
      <c r="D223" s="107"/>
      <c r="E223" s="107"/>
      <c r="F223" s="107" t="s">
        <v>246</v>
      </c>
      <c r="G223" s="107" t="s">
        <v>156</v>
      </c>
      <c r="H223" s="107" t="s">
        <v>63</v>
      </c>
      <c r="I223" s="107" t="s">
        <v>266</v>
      </c>
      <c r="J223" s="132">
        <v>84.71</v>
      </c>
      <c r="K223" s="107" t="s">
        <v>65</v>
      </c>
      <c r="L223" s="132"/>
      <c r="M223" s="132">
        <v>84.71</v>
      </c>
      <c r="N223" s="132">
        <v>84.71</v>
      </c>
      <c r="O223" s="126">
        <f t="shared" si="2"/>
        <v>84.71</v>
      </c>
      <c r="P223" s="126"/>
      <c r="Q223" s="132">
        <v>84.71</v>
      </c>
      <c r="R223" s="126"/>
      <c r="S223" s="126"/>
    </row>
    <row r="224" s="103" customFormat="1" ht="36" spans="1:19">
      <c r="A224" s="8" t="s">
        <v>152</v>
      </c>
      <c r="B224" s="8" t="s">
        <v>153</v>
      </c>
      <c r="C224" s="8" t="s">
        <v>247</v>
      </c>
      <c r="D224" s="8"/>
      <c r="E224" s="8"/>
      <c r="F224" s="8" t="s">
        <v>248</v>
      </c>
      <c r="G224" s="109" t="s">
        <v>159</v>
      </c>
      <c r="H224" s="107" t="s">
        <v>63</v>
      </c>
      <c r="I224" s="107" t="s">
        <v>266</v>
      </c>
      <c r="J224" s="141">
        <v>37.24</v>
      </c>
      <c r="K224" s="8" t="s">
        <v>65</v>
      </c>
      <c r="L224" s="141"/>
      <c r="M224" s="141">
        <v>37.24</v>
      </c>
      <c r="N224" s="141">
        <v>37.24</v>
      </c>
      <c r="O224" s="126">
        <f t="shared" si="2"/>
        <v>37.24</v>
      </c>
      <c r="P224" s="126"/>
      <c r="Q224" s="141">
        <v>37.24</v>
      </c>
      <c r="R224" s="126"/>
      <c r="S224" s="126"/>
    </row>
    <row r="225" s="103" customFormat="1" ht="36" spans="1:19">
      <c r="A225" s="110" t="s">
        <v>160</v>
      </c>
      <c r="B225" s="107" t="s">
        <v>161</v>
      </c>
      <c r="C225" s="8" t="s">
        <v>162</v>
      </c>
      <c r="D225" s="114"/>
      <c r="E225" s="114"/>
      <c r="F225" s="107" t="s">
        <v>163</v>
      </c>
      <c r="G225" s="115" t="s">
        <v>249</v>
      </c>
      <c r="H225" s="107" t="s">
        <v>63</v>
      </c>
      <c r="I225" s="107" t="s">
        <v>266</v>
      </c>
      <c r="J225" s="110">
        <v>207.57</v>
      </c>
      <c r="K225" s="8" t="s">
        <v>65</v>
      </c>
      <c r="L225" s="110"/>
      <c r="M225" s="110">
        <v>207.57</v>
      </c>
      <c r="N225" s="110">
        <v>207.57</v>
      </c>
      <c r="O225" s="126">
        <f t="shared" si="2"/>
        <v>207.57</v>
      </c>
      <c r="P225" s="130"/>
      <c r="Q225" s="110">
        <v>207.57</v>
      </c>
      <c r="R225" s="130"/>
      <c r="S225" s="110"/>
    </row>
    <row r="226" s="103" customFormat="1" ht="36" spans="1:19">
      <c r="A226" s="110" t="s">
        <v>165</v>
      </c>
      <c r="B226" s="8" t="s">
        <v>166</v>
      </c>
      <c r="C226" s="8" t="s">
        <v>167</v>
      </c>
      <c r="D226" s="110"/>
      <c r="E226" s="110"/>
      <c r="F226" s="8" t="s">
        <v>168</v>
      </c>
      <c r="G226" s="109" t="s">
        <v>169</v>
      </c>
      <c r="H226" s="107" t="s">
        <v>63</v>
      </c>
      <c r="I226" s="107" t="s">
        <v>266</v>
      </c>
      <c r="J226" s="142">
        <v>30</v>
      </c>
      <c r="K226" s="8" t="s">
        <v>65</v>
      </c>
      <c r="L226" s="142"/>
      <c r="M226" s="142">
        <v>30</v>
      </c>
      <c r="N226" s="142">
        <v>30</v>
      </c>
      <c r="O226" s="126">
        <f t="shared" si="2"/>
        <v>29.91698</v>
      </c>
      <c r="P226" s="126"/>
      <c r="Q226" s="126">
        <v>29.91698</v>
      </c>
      <c r="R226" s="126"/>
      <c r="S226" s="126"/>
    </row>
    <row r="227" s="103" customFormat="1" ht="36" spans="1:19">
      <c r="A227" s="110" t="s">
        <v>165</v>
      </c>
      <c r="B227" s="8" t="s">
        <v>166</v>
      </c>
      <c r="C227" s="8" t="s">
        <v>167</v>
      </c>
      <c r="D227" s="110"/>
      <c r="E227" s="110"/>
      <c r="F227" s="8" t="s">
        <v>170</v>
      </c>
      <c r="G227" s="109" t="s">
        <v>171</v>
      </c>
      <c r="H227" s="107" t="s">
        <v>63</v>
      </c>
      <c r="I227" s="107" t="s">
        <v>266</v>
      </c>
      <c r="J227" s="143">
        <v>9</v>
      </c>
      <c r="K227" s="8" t="s">
        <v>65</v>
      </c>
      <c r="L227" s="182"/>
      <c r="M227" s="182">
        <v>9</v>
      </c>
      <c r="N227" s="182">
        <v>9</v>
      </c>
      <c r="O227" s="126">
        <f t="shared" si="2"/>
        <v>9</v>
      </c>
      <c r="P227" s="126"/>
      <c r="Q227" s="126">
        <v>9</v>
      </c>
      <c r="R227" s="126"/>
      <c r="S227" s="126"/>
    </row>
    <row r="228" s="103" customFormat="1" ht="36" spans="1:19">
      <c r="A228" s="110" t="s">
        <v>165</v>
      </c>
      <c r="B228" s="8" t="s">
        <v>166</v>
      </c>
      <c r="C228" s="8" t="s">
        <v>167</v>
      </c>
      <c r="D228" s="110"/>
      <c r="E228" s="110"/>
      <c r="F228" s="8" t="s">
        <v>172</v>
      </c>
      <c r="G228" s="109" t="s">
        <v>173</v>
      </c>
      <c r="H228" s="107" t="s">
        <v>63</v>
      </c>
      <c r="I228" s="107" t="s">
        <v>266</v>
      </c>
      <c r="J228" s="144">
        <v>18</v>
      </c>
      <c r="K228" s="8" t="s">
        <v>65</v>
      </c>
      <c r="L228" s="144"/>
      <c r="M228" s="144">
        <v>18</v>
      </c>
      <c r="N228" s="144">
        <v>18</v>
      </c>
      <c r="O228" s="126">
        <f t="shared" si="2"/>
        <v>18</v>
      </c>
      <c r="P228" s="126"/>
      <c r="Q228" s="144">
        <v>18</v>
      </c>
      <c r="R228" s="126"/>
      <c r="S228" s="126"/>
    </row>
    <row r="229" s="103" customFormat="1" ht="84" spans="1:19">
      <c r="A229" s="116" t="s">
        <v>174</v>
      </c>
      <c r="B229" s="117" t="s">
        <v>175</v>
      </c>
      <c r="C229" s="117" t="s">
        <v>176</v>
      </c>
      <c r="D229" s="116"/>
      <c r="E229" s="116"/>
      <c r="F229" s="117" t="s">
        <v>177</v>
      </c>
      <c r="G229" s="116"/>
      <c r="H229" s="119" t="s">
        <v>63</v>
      </c>
      <c r="I229" s="119" t="s">
        <v>266</v>
      </c>
      <c r="J229" s="119">
        <v>29.92</v>
      </c>
      <c r="K229" s="116" t="s">
        <v>65</v>
      </c>
      <c r="L229" s="119"/>
      <c r="M229" s="119">
        <v>29.92</v>
      </c>
      <c r="N229" s="119">
        <v>29.92</v>
      </c>
      <c r="O229" s="126">
        <f t="shared" si="2"/>
        <v>29.92</v>
      </c>
      <c r="P229" s="116"/>
      <c r="Q229" s="119">
        <v>29.92</v>
      </c>
      <c r="R229" s="116"/>
      <c r="S229" s="116"/>
    </row>
    <row r="230" s="103" customFormat="1" ht="36" spans="1:19">
      <c r="A230" s="110" t="s">
        <v>178</v>
      </c>
      <c r="B230" s="107" t="s">
        <v>179</v>
      </c>
      <c r="C230" s="8" t="s">
        <v>180</v>
      </c>
      <c r="D230" s="110"/>
      <c r="E230" s="110"/>
      <c r="F230" s="107" t="s">
        <v>181</v>
      </c>
      <c r="G230" s="115" t="s">
        <v>250</v>
      </c>
      <c r="H230" s="107" t="s">
        <v>63</v>
      </c>
      <c r="I230" s="107" t="s">
        <v>266</v>
      </c>
      <c r="J230" s="8">
        <v>0.5</v>
      </c>
      <c r="K230" s="8" t="s">
        <v>65</v>
      </c>
      <c r="L230" s="8"/>
      <c r="M230" s="8">
        <v>0.5</v>
      </c>
      <c r="N230" s="8">
        <v>0.5</v>
      </c>
      <c r="O230" s="126">
        <f t="shared" si="2"/>
        <v>0.5</v>
      </c>
      <c r="P230" s="130"/>
      <c r="Q230" s="8">
        <v>0.5</v>
      </c>
      <c r="R230" s="130"/>
      <c r="S230" s="110"/>
    </row>
    <row r="231" s="103" customFormat="1" ht="36" spans="1:19">
      <c r="A231" s="110" t="s">
        <v>178</v>
      </c>
      <c r="B231" s="107" t="s">
        <v>179</v>
      </c>
      <c r="C231" s="8" t="s">
        <v>183</v>
      </c>
      <c r="D231" s="110"/>
      <c r="E231" s="110"/>
      <c r="F231" s="107" t="s">
        <v>184</v>
      </c>
      <c r="G231" s="8" t="s">
        <v>251</v>
      </c>
      <c r="H231" s="107" t="s">
        <v>63</v>
      </c>
      <c r="I231" s="107" t="s">
        <v>266</v>
      </c>
      <c r="J231" s="110">
        <v>15.4</v>
      </c>
      <c r="K231" s="8" t="s">
        <v>65</v>
      </c>
      <c r="L231" s="110"/>
      <c r="M231" s="110">
        <v>15.4</v>
      </c>
      <c r="N231" s="110">
        <v>15.4</v>
      </c>
      <c r="O231" s="126">
        <f t="shared" si="2"/>
        <v>15.4</v>
      </c>
      <c r="P231" s="130"/>
      <c r="Q231" s="110">
        <v>15.4</v>
      </c>
      <c r="R231" s="130"/>
      <c r="S231" s="110"/>
    </row>
    <row r="232" s="103" customFormat="1" ht="108" spans="1:19">
      <c r="A232" s="107" t="s">
        <v>186</v>
      </c>
      <c r="B232" s="107" t="s">
        <v>187</v>
      </c>
      <c r="C232" s="107" t="s">
        <v>188</v>
      </c>
      <c r="D232" s="107"/>
      <c r="E232" s="107"/>
      <c r="F232" s="107" t="s">
        <v>189</v>
      </c>
      <c r="G232" s="107" t="s">
        <v>190</v>
      </c>
      <c r="H232" s="107" t="s">
        <v>63</v>
      </c>
      <c r="I232" s="107" t="s">
        <v>266</v>
      </c>
      <c r="J232" s="107">
        <v>550.5</v>
      </c>
      <c r="K232" s="107" t="s">
        <v>65</v>
      </c>
      <c r="L232" s="107"/>
      <c r="M232" s="107">
        <v>550.5</v>
      </c>
      <c r="N232" s="107">
        <v>550.5</v>
      </c>
      <c r="O232" s="126">
        <f t="shared" si="2"/>
        <v>544.0558</v>
      </c>
      <c r="P232" s="130">
        <v>544.0558</v>
      </c>
      <c r="Q232" s="130"/>
      <c r="R232" s="130"/>
      <c r="S232" s="126"/>
    </row>
    <row r="233" s="103" customFormat="1" ht="36" spans="1:19">
      <c r="A233" s="107" t="s">
        <v>58</v>
      </c>
      <c r="B233" s="107" t="s">
        <v>191</v>
      </c>
      <c r="C233" s="110"/>
      <c r="D233" s="110"/>
      <c r="E233" s="110"/>
      <c r="F233" s="8" t="s">
        <v>192</v>
      </c>
      <c r="G233" s="109" t="s">
        <v>193</v>
      </c>
      <c r="H233" s="107" t="s">
        <v>63</v>
      </c>
      <c r="I233" s="107" t="s">
        <v>266</v>
      </c>
      <c r="J233" s="145">
        <v>1.98</v>
      </c>
      <c r="K233" s="110" t="s">
        <v>194</v>
      </c>
      <c r="L233" s="145"/>
      <c r="M233" s="145">
        <v>1.98</v>
      </c>
      <c r="N233" s="145">
        <v>1.98</v>
      </c>
      <c r="O233" s="126">
        <f t="shared" si="2"/>
        <v>1.98</v>
      </c>
      <c r="P233" s="130">
        <v>1.98</v>
      </c>
      <c r="Q233" s="130"/>
      <c r="R233" s="130"/>
      <c r="S233" s="126"/>
    </row>
    <row r="234" s="103" customFormat="1" ht="48" spans="1:19">
      <c r="A234" s="107" t="s">
        <v>195</v>
      </c>
      <c r="B234" s="107" t="s">
        <v>196</v>
      </c>
      <c r="C234" s="107"/>
      <c r="D234" s="107"/>
      <c r="E234" s="107"/>
      <c r="F234" s="107" t="s">
        <v>197</v>
      </c>
      <c r="G234" s="107" t="s">
        <v>198</v>
      </c>
      <c r="H234" s="107" t="s">
        <v>63</v>
      </c>
      <c r="I234" s="107" t="s">
        <v>266</v>
      </c>
      <c r="J234" s="107">
        <v>1.37</v>
      </c>
      <c r="K234" s="107" t="s">
        <v>194</v>
      </c>
      <c r="L234" s="107"/>
      <c r="M234" s="107">
        <v>1.37</v>
      </c>
      <c r="N234" s="107">
        <v>1.37</v>
      </c>
      <c r="O234" s="126">
        <f t="shared" si="2"/>
        <v>1.37</v>
      </c>
      <c r="P234" s="124"/>
      <c r="Q234" s="107">
        <v>1.37</v>
      </c>
      <c r="R234" s="124"/>
      <c r="S234" s="124"/>
    </row>
    <row r="235" s="103" customFormat="1" ht="36" spans="1:19">
      <c r="A235" s="107" t="s">
        <v>69</v>
      </c>
      <c r="B235" s="107" t="s">
        <v>91</v>
      </c>
      <c r="C235" s="110"/>
      <c r="D235" s="110"/>
      <c r="E235" s="110"/>
      <c r="F235" s="8" t="s">
        <v>201</v>
      </c>
      <c r="G235" s="109" t="s">
        <v>202</v>
      </c>
      <c r="H235" s="107" t="s">
        <v>63</v>
      </c>
      <c r="I235" s="107" t="s">
        <v>266</v>
      </c>
      <c r="J235" s="125">
        <v>13</v>
      </c>
      <c r="K235" s="110" t="s">
        <v>194</v>
      </c>
      <c r="L235" s="125"/>
      <c r="M235" s="125">
        <v>13</v>
      </c>
      <c r="N235" s="125">
        <v>13</v>
      </c>
      <c r="O235" s="126">
        <f t="shared" si="2"/>
        <v>13</v>
      </c>
      <c r="P235" s="130"/>
      <c r="Q235" s="130">
        <v>13</v>
      </c>
      <c r="R235" s="130"/>
      <c r="S235" s="126"/>
    </row>
    <row r="236" s="103" customFormat="1" ht="60" spans="1:19">
      <c r="A236" s="110" t="s">
        <v>82</v>
      </c>
      <c r="B236" s="8" t="s">
        <v>203</v>
      </c>
      <c r="C236" s="110"/>
      <c r="D236" s="110"/>
      <c r="E236" s="110"/>
      <c r="F236" s="8" t="s">
        <v>204</v>
      </c>
      <c r="G236" s="109" t="s">
        <v>205</v>
      </c>
      <c r="H236" s="107" t="s">
        <v>63</v>
      </c>
      <c r="I236" s="107" t="s">
        <v>266</v>
      </c>
      <c r="J236" s="146">
        <v>13.2</v>
      </c>
      <c r="K236" s="110" t="s">
        <v>194</v>
      </c>
      <c r="L236" s="183"/>
      <c r="M236" s="183">
        <v>13.2</v>
      </c>
      <c r="N236" s="183">
        <v>13.2</v>
      </c>
      <c r="O236" s="126">
        <f t="shared" si="2"/>
        <v>13.2</v>
      </c>
      <c r="P236" s="130">
        <v>13.2</v>
      </c>
      <c r="Q236" s="130"/>
      <c r="R236" s="130"/>
      <c r="S236" s="126"/>
    </row>
    <row r="237" s="103" customFormat="1" ht="36" spans="1:19">
      <c r="A237" s="107" t="s">
        <v>131</v>
      </c>
      <c r="B237" s="107" t="s">
        <v>206</v>
      </c>
      <c r="C237" s="107"/>
      <c r="D237" s="107"/>
      <c r="E237" s="107"/>
      <c r="F237" s="107" t="s">
        <v>207</v>
      </c>
      <c r="G237" s="107" t="s">
        <v>208</v>
      </c>
      <c r="H237" s="107" t="s">
        <v>63</v>
      </c>
      <c r="I237" s="107" t="s">
        <v>266</v>
      </c>
      <c r="J237" s="107">
        <v>418.11</v>
      </c>
      <c r="K237" s="107" t="s">
        <v>194</v>
      </c>
      <c r="L237" s="124"/>
      <c r="M237" s="124">
        <v>418.11</v>
      </c>
      <c r="N237" s="124">
        <v>418.11</v>
      </c>
      <c r="O237" s="126">
        <f t="shared" si="2"/>
        <v>417.010729</v>
      </c>
      <c r="P237" s="124">
        <v>36</v>
      </c>
      <c r="Q237" s="124">
        <v>381.010729</v>
      </c>
      <c r="R237" s="124"/>
      <c r="S237" s="124"/>
    </row>
    <row r="238" s="103" customFormat="1" ht="60" spans="1:19">
      <c r="A238" s="107" t="s">
        <v>139</v>
      </c>
      <c r="B238" s="107" t="s">
        <v>209</v>
      </c>
      <c r="C238" s="107"/>
      <c r="D238" s="107"/>
      <c r="E238" s="107"/>
      <c r="F238" s="8" t="s">
        <v>210</v>
      </c>
      <c r="G238" s="107" t="s">
        <v>211</v>
      </c>
      <c r="H238" s="107" t="s">
        <v>63</v>
      </c>
      <c r="I238" s="107" t="s">
        <v>266</v>
      </c>
      <c r="J238" s="134">
        <v>22.63</v>
      </c>
      <c r="K238" s="107" t="s">
        <v>194</v>
      </c>
      <c r="L238" s="124"/>
      <c r="M238" s="124">
        <v>22.63</v>
      </c>
      <c r="N238" s="124">
        <v>22.63</v>
      </c>
      <c r="O238" s="126">
        <f t="shared" si="2"/>
        <v>22.63</v>
      </c>
      <c r="P238" s="124"/>
      <c r="Q238" s="124">
        <v>22.63</v>
      </c>
      <c r="R238" s="124"/>
      <c r="S238" s="124"/>
    </row>
    <row r="239" s="103" customFormat="1" ht="60" spans="1:19">
      <c r="A239" s="107" t="s">
        <v>147</v>
      </c>
      <c r="B239" s="107" t="s">
        <v>212</v>
      </c>
      <c r="C239" s="107"/>
      <c r="D239" s="107"/>
      <c r="E239" s="107"/>
      <c r="F239" s="8" t="s">
        <v>213</v>
      </c>
      <c r="G239" s="107" t="s">
        <v>211</v>
      </c>
      <c r="H239" s="107" t="s">
        <v>63</v>
      </c>
      <c r="I239" s="107" t="s">
        <v>266</v>
      </c>
      <c r="J239" s="147">
        <v>18.81</v>
      </c>
      <c r="K239" s="107" t="s">
        <v>194</v>
      </c>
      <c r="L239" s="147"/>
      <c r="M239" s="147">
        <v>18.81</v>
      </c>
      <c r="N239" s="147">
        <v>18.81</v>
      </c>
      <c r="O239" s="126">
        <f t="shared" si="2"/>
        <v>18.81</v>
      </c>
      <c r="P239" s="124"/>
      <c r="Q239" s="147">
        <v>18.81</v>
      </c>
      <c r="R239" s="124"/>
      <c r="S239" s="124"/>
    </row>
    <row r="240" s="103" customFormat="1" ht="36" spans="1:19">
      <c r="A240" s="8" t="s">
        <v>147</v>
      </c>
      <c r="B240" s="8" t="s">
        <v>212</v>
      </c>
      <c r="C240" s="8"/>
      <c r="D240" s="8"/>
      <c r="E240" s="8"/>
      <c r="F240" s="8" t="s">
        <v>214</v>
      </c>
      <c r="G240" s="115" t="s">
        <v>253</v>
      </c>
      <c r="H240" s="107" t="s">
        <v>63</v>
      </c>
      <c r="I240" s="107" t="s">
        <v>266</v>
      </c>
      <c r="J240" s="8">
        <v>1.32</v>
      </c>
      <c r="K240" s="8" t="s">
        <v>194</v>
      </c>
      <c r="L240" s="8"/>
      <c r="M240" s="8">
        <v>1.32</v>
      </c>
      <c r="N240" s="8">
        <v>1.32</v>
      </c>
      <c r="O240" s="126">
        <f t="shared" si="2"/>
        <v>1.32</v>
      </c>
      <c r="P240" s="126"/>
      <c r="Q240" s="8">
        <v>1.32</v>
      </c>
      <c r="R240" s="126"/>
      <c r="S240" s="8"/>
    </row>
    <row r="241" s="103" customFormat="1" ht="48" spans="1:19">
      <c r="A241" s="107" t="s">
        <v>152</v>
      </c>
      <c r="B241" s="107" t="s">
        <v>216</v>
      </c>
      <c r="C241" s="107"/>
      <c r="D241" s="107"/>
      <c r="E241" s="107"/>
      <c r="F241" s="107" t="s">
        <v>217</v>
      </c>
      <c r="G241" s="107" t="s">
        <v>218</v>
      </c>
      <c r="H241" s="107" t="s">
        <v>63</v>
      </c>
      <c r="I241" s="107" t="s">
        <v>266</v>
      </c>
      <c r="J241" s="148">
        <v>1.84</v>
      </c>
      <c r="K241" s="107" t="s">
        <v>194</v>
      </c>
      <c r="L241" s="148"/>
      <c r="M241" s="148">
        <v>1.84</v>
      </c>
      <c r="N241" s="148">
        <v>1.84</v>
      </c>
      <c r="O241" s="126">
        <f t="shared" si="2"/>
        <v>1.84</v>
      </c>
      <c r="P241" s="124"/>
      <c r="Q241" s="148">
        <v>1.84</v>
      </c>
      <c r="R241" s="124"/>
      <c r="S241" s="124"/>
    </row>
    <row r="242" s="103" customFormat="1" ht="36" spans="1:19">
      <c r="A242" s="107" t="s">
        <v>160</v>
      </c>
      <c r="B242" s="107" t="s">
        <v>219</v>
      </c>
      <c r="C242" s="107"/>
      <c r="D242" s="107"/>
      <c r="E242" s="107"/>
      <c r="F242" s="8" t="s">
        <v>220</v>
      </c>
      <c r="G242" s="107" t="s">
        <v>221</v>
      </c>
      <c r="H242" s="107" t="s">
        <v>63</v>
      </c>
      <c r="I242" s="107" t="s">
        <v>266</v>
      </c>
      <c r="J242" s="150">
        <v>6.35</v>
      </c>
      <c r="K242" s="107" t="s">
        <v>194</v>
      </c>
      <c r="L242" s="150"/>
      <c r="M242" s="150">
        <v>6.35</v>
      </c>
      <c r="N242" s="150">
        <v>6.35</v>
      </c>
      <c r="O242" s="126">
        <f t="shared" si="2"/>
        <v>6.35</v>
      </c>
      <c r="P242" s="124"/>
      <c r="Q242" s="150">
        <v>6.35</v>
      </c>
      <c r="R242" s="124"/>
      <c r="S242" s="124"/>
    </row>
    <row r="243" s="103" customFormat="1" ht="36" spans="1:19">
      <c r="A243" s="107" t="s">
        <v>165</v>
      </c>
      <c r="B243" s="107" t="s">
        <v>222</v>
      </c>
      <c r="C243" s="107"/>
      <c r="D243" s="107"/>
      <c r="E243" s="107"/>
      <c r="F243" s="107" t="s">
        <v>217</v>
      </c>
      <c r="G243" s="107" t="s">
        <v>218</v>
      </c>
      <c r="H243" s="107" t="s">
        <v>63</v>
      </c>
      <c r="I243" s="107" t="s">
        <v>266</v>
      </c>
      <c r="J243" s="148">
        <v>12.24</v>
      </c>
      <c r="K243" s="107" t="s">
        <v>194</v>
      </c>
      <c r="L243" s="148"/>
      <c r="M243" s="148">
        <v>12.24</v>
      </c>
      <c r="N243" s="148">
        <v>12.24</v>
      </c>
      <c r="O243" s="126">
        <f t="shared" si="2"/>
        <v>12.24</v>
      </c>
      <c r="P243" s="124"/>
      <c r="Q243" s="148">
        <v>12.24</v>
      </c>
      <c r="R243" s="124"/>
      <c r="S243" s="124"/>
    </row>
    <row r="244" s="103" customFormat="1" ht="60" spans="1:19">
      <c r="A244" s="107" t="s">
        <v>174</v>
      </c>
      <c r="B244" s="107" t="s">
        <v>166</v>
      </c>
      <c r="C244" s="107"/>
      <c r="D244" s="107"/>
      <c r="E244" s="107"/>
      <c r="F244" s="8" t="s">
        <v>223</v>
      </c>
      <c r="G244" s="107" t="s">
        <v>224</v>
      </c>
      <c r="H244" s="107" t="s">
        <v>63</v>
      </c>
      <c r="I244" s="107" t="s">
        <v>266</v>
      </c>
      <c r="J244" s="107">
        <v>13</v>
      </c>
      <c r="K244" s="107" t="s">
        <v>194</v>
      </c>
      <c r="L244" s="107"/>
      <c r="M244" s="107">
        <v>13</v>
      </c>
      <c r="N244" s="107">
        <v>13</v>
      </c>
      <c r="O244" s="126">
        <f t="shared" si="2"/>
        <v>13</v>
      </c>
      <c r="P244" s="124"/>
      <c r="Q244" s="107">
        <v>13</v>
      </c>
      <c r="R244" s="124"/>
      <c r="S244" s="124"/>
    </row>
    <row r="245" s="103" customFormat="1" ht="60" spans="1:19">
      <c r="A245" s="107" t="s">
        <v>174</v>
      </c>
      <c r="B245" s="107" t="s">
        <v>166</v>
      </c>
      <c r="C245" s="107"/>
      <c r="D245" s="107"/>
      <c r="E245" s="107"/>
      <c r="F245" s="8" t="s">
        <v>225</v>
      </c>
      <c r="G245" s="107" t="s">
        <v>226</v>
      </c>
      <c r="H245" s="107" t="s">
        <v>63</v>
      </c>
      <c r="I245" s="107" t="s">
        <v>266</v>
      </c>
      <c r="J245" s="107">
        <v>1</v>
      </c>
      <c r="K245" s="107" t="s">
        <v>194</v>
      </c>
      <c r="L245" s="107"/>
      <c r="M245" s="107">
        <v>1</v>
      </c>
      <c r="N245" s="107">
        <v>1</v>
      </c>
      <c r="O245" s="126">
        <f t="shared" si="2"/>
        <v>1</v>
      </c>
      <c r="P245" s="124"/>
      <c r="Q245" s="107">
        <v>1</v>
      </c>
      <c r="R245" s="124"/>
      <c r="S245" s="124"/>
    </row>
    <row r="246" s="103" customFormat="1" ht="60" spans="1:19">
      <c r="A246" s="107" t="s">
        <v>174</v>
      </c>
      <c r="B246" s="107" t="s">
        <v>166</v>
      </c>
      <c r="C246" s="107"/>
      <c r="D246" s="107"/>
      <c r="E246" s="107"/>
      <c r="F246" s="8" t="s">
        <v>227</v>
      </c>
      <c r="G246" s="107" t="s">
        <v>228</v>
      </c>
      <c r="H246" s="107" t="s">
        <v>63</v>
      </c>
      <c r="I246" s="107" t="s">
        <v>266</v>
      </c>
      <c r="J246" s="107">
        <v>3</v>
      </c>
      <c r="K246" s="107" t="s">
        <v>194</v>
      </c>
      <c r="L246" s="107"/>
      <c r="M246" s="107">
        <v>3</v>
      </c>
      <c r="N246" s="107">
        <v>3</v>
      </c>
      <c r="O246" s="126">
        <f t="shared" si="2"/>
        <v>3</v>
      </c>
      <c r="P246" s="124"/>
      <c r="Q246" s="107">
        <v>3</v>
      </c>
      <c r="R246" s="124"/>
      <c r="S246" s="124"/>
    </row>
    <row r="247" s="103" customFormat="1" ht="84" spans="1:19">
      <c r="A247" s="107" t="s">
        <v>178</v>
      </c>
      <c r="B247" s="107" t="s">
        <v>229</v>
      </c>
      <c r="C247" s="110"/>
      <c r="D247" s="110"/>
      <c r="E247" s="110"/>
      <c r="F247" s="107" t="s">
        <v>230</v>
      </c>
      <c r="G247" s="109" t="s">
        <v>231</v>
      </c>
      <c r="H247" s="107" t="s">
        <v>63</v>
      </c>
      <c r="I247" s="107" t="s">
        <v>266</v>
      </c>
      <c r="J247" s="146">
        <v>1.9</v>
      </c>
      <c r="K247" s="110" t="s">
        <v>194</v>
      </c>
      <c r="L247" s="146"/>
      <c r="M247" s="146">
        <v>1.9</v>
      </c>
      <c r="N247" s="146">
        <v>1.9</v>
      </c>
      <c r="O247" s="126">
        <f t="shared" si="2"/>
        <v>1.9</v>
      </c>
      <c r="P247" s="146">
        <v>1.9</v>
      </c>
      <c r="Q247" s="130"/>
      <c r="R247" s="130"/>
      <c r="S247" s="126"/>
    </row>
    <row r="248" s="103" customFormat="1" ht="36" spans="1:19">
      <c r="A248" s="110" t="s">
        <v>186</v>
      </c>
      <c r="B248" s="8" t="s">
        <v>59</v>
      </c>
      <c r="C248" s="110"/>
      <c r="D248" s="110"/>
      <c r="E248" s="110"/>
      <c r="F248" s="8" t="s">
        <v>232</v>
      </c>
      <c r="G248" s="109" t="s">
        <v>233</v>
      </c>
      <c r="H248" s="107" t="s">
        <v>63</v>
      </c>
      <c r="I248" s="107" t="s">
        <v>266</v>
      </c>
      <c r="J248" s="151">
        <v>1</v>
      </c>
      <c r="K248" s="110" t="s">
        <v>194</v>
      </c>
      <c r="L248" s="151"/>
      <c r="M248" s="151">
        <v>1</v>
      </c>
      <c r="N248" s="151">
        <v>1</v>
      </c>
      <c r="O248" s="126">
        <f t="shared" si="2"/>
        <v>0</v>
      </c>
      <c r="P248" s="130"/>
      <c r="Q248" s="130"/>
      <c r="R248" s="130"/>
      <c r="S248" s="126"/>
    </row>
    <row r="249" s="103" customFormat="1" ht="36" spans="1:19">
      <c r="A249" s="107" t="s">
        <v>58</v>
      </c>
      <c r="B249" s="107" t="s">
        <v>59</v>
      </c>
      <c r="C249" s="107" t="s">
        <v>60</v>
      </c>
      <c r="D249" s="107"/>
      <c r="E249" s="107"/>
      <c r="F249" s="107" t="s">
        <v>61</v>
      </c>
      <c r="G249" s="107" t="s">
        <v>62</v>
      </c>
      <c r="H249" s="107" t="s">
        <v>63</v>
      </c>
      <c r="I249" s="107" t="s">
        <v>267</v>
      </c>
      <c r="J249" s="107">
        <v>9426</v>
      </c>
      <c r="K249" s="107" t="s">
        <v>65</v>
      </c>
      <c r="L249" s="107"/>
      <c r="M249" s="124">
        <v>9426</v>
      </c>
      <c r="N249" s="125">
        <v>9426</v>
      </c>
      <c r="O249" s="125">
        <v>8523.899766</v>
      </c>
      <c r="P249" s="125">
        <v>7685.686371</v>
      </c>
      <c r="Q249" s="125">
        <v>838.213395</v>
      </c>
      <c r="R249" s="125"/>
      <c r="S249" s="107"/>
    </row>
    <row r="250" s="103" customFormat="1" ht="36" spans="1:19">
      <c r="A250" s="8" t="s">
        <v>58</v>
      </c>
      <c r="B250" s="8" t="s">
        <v>59</v>
      </c>
      <c r="C250" s="8" t="s">
        <v>66</v>
      </c>
      <c r="D250" s="8"/>
      <c r="E250" s="8"/>
      <c r="F250" s="8" t="s">
        <v>67</v>
      </c>
      <c r="G250" s="108" t="s">
        <v>68</v>
      </c>
      <c r="H250" s="107" t="s">
        <v>63</v>
      </c>
      <c r="I250" s="107" t="s">
        <v>267</v>
      </c>
      <c r="J250" s="8">
        <v>9299</v>
      </c>
      <c r="K250" s="8" t="s">
        <v>65</v>
      </c>
      <c r="L250" s="8"/>
      <c r="M250" s="126">
        <v>4282.55</v>
      </c>
      <c r="N250" s="126">
        <v>4282.55</v>
      </c>
      <c r="O250" s="127">
        <v>3182.81047</v>
      </c>
      <c r="P250" s="127">
        <v>363.158919</v>
      </c>
      <c r="Q250" s="125">
        <v>2819.651551</v>
      </c>
      <c r="R250" s="127"/>
      <c r="S250" s="8"/>
    </row>
    <row r="251" s="103" customFormat="1" ht="36" spans="1:19">
      <c r="A251" s="107" t="s">
        <v>69</v>
      </c>
      <c r="B251" s="107" t="s">
        <v>70</v>
      </c>
      <c r="C251" s="107" t="s">
        <v>71</v>
      </c>
      <c r="D251" s="107"/>
      <c r="E251" s="107"/>
      <c r="F251" s="107" t="s">
        <v>72</v>
      </c>
      <c r="G251" s="107" t="s">
        <v>73</v>
      </c>
      <c r="H251" s="107" t="s">
        <v>63</v>
      </c>
      <c r="I251" s="107" t="s">
        <v>267</v>
      </c>
      <c r="J251" s="107">
        <v>2406.27</v>
      </c>
      <c r="K251" s="107" t="s">
        <v>65</v>
      </c>
      <c r="L251" s="124"/>
      <c r="M251" s="124">
        <v>2406.27</v>
      </c>
      <c r="N251" s="125">
        <v>2406.27</v>
      </c>
      <c r="O251" s="125">
        <v>2406.27</v>
      </c>
      <c r="P251" s="125">
        <v>2406.27</v>
      </c>
      <c r="Q251" s="125">
        <v>0</v>
      </c>
      <c r="R251" s="125"/>
      <c r="S251" s="107"/>
    </row>
    <row r="252" s="103" customFormat="1" ht="36" spans="1:19">
      <c r="A252" s="8" t="s">
        <v>69</v>
      </c>
      <c r="B252" s="8" t="s">
        <v>70</v>
      </c>
      <c r="C252" s="8" t="s">
        <v>74</v>
      </c>
      <c r="D252" s="8"/>
      <c r="E252" s="8"/>
      <c r="F252" s="8" t="s">
        <v>75</v>
      </c>
      <c r="G252" s="109" t="s">
        <v>76</v>
      </c>
      <c r="H252" s="107" t="s">
        <v>63</v>
      </c>
      <c r="I252" s="107" t="s">
        <v>267</v>
      </c>
      <c r="J252" s="128">
        <v>560</v>
      </c>
      <c r="K252" s="8" t="s">
        <v>65</v>
      </c>
      <c r="L252" s="184"/>
      <c r="M252" s="184">
        <v>560</v>
      </c>
      <c r="N252" s="127">
        <v>560</v>
      </c>
      <c r="O252" s="127">
        <v>534.745</v>
      </c>
      <c r="P252" s="127">
        <v>534.745</v>
      </c>
      <c r="Q252" s="125">
        <v>0</v>
      </c>
      <c r="R252" s="127"/>
      <c r="S252" s="8"/>
    </row>
    <row r="253" s="103" customFormat="1" ht="72" spans="1:19">
      <c r="A253" s="107" t="s">
        <v>77</v>
      </c>
      <c r="B253" s="107" t="s">
        <v>78</v>
      </c>
      <c r="C253" s="8" t="s">
        <v>79</v>
      </c>
      <c r="D253" s="110"/>
      <c r="E253" s="110"/>
      <c r="F253" s="8" t="s">
        <v>80</v>
      </c>
      <c r="G253" s="109" t="s">
        <v>81</v>
      </c>
      <c r="H253" s="107" t="s">
        <v>63</v>
      </c>
      <c r="I253" s="107" t="s">
        <v>267</v>
      </c>
      <c r="J253" s="129">
        <v>10.0008</v>
      </c>
      <c r="K253" s="110" t="s">
        <v>65</v>
      </c>
      <c r="L253" s="185"/>
      <c r="M253" s="185">
        <v>10.0008</v>
      </c>
      <c r="N253" s="131">
        <v>10.0008</v>
      </c>
      <c r="O253" s="131">
        <v>10</v>
      </c>
      <c r="P253" s="131">
        <v>10</v>
      </c>
      <c r="Q253" s="125">
        <v>0</v>
      </c>
      <c r="R253" s="131"/>
      <c r="S253" s="8"/>
    </row>
    <row r="254" s="103" customFormat="1" ht="84" spans="1:19">
      <c r="A254" s="107" t="s">
        <v>82</v>
      </c>
      <c r="B254" s="107" t="s">
        <v>83</v>
      </c>
      <c r="C254" s="107" t="s">
        <v>236</v>
      </c>
      <c r="D254" s="107"/>
      <c r="E254" s="107"/>
      <c r="F254" s="107" t="s">
        <v>85</v>
      </c>
      <c r="G254" s="107" t="s">
        <v>86</v>
      </c>
      <c r="H254" s="107" t="s">
        <v>63</v>
      </c>
      <c r="I254" s="107" t="s">
        <v>267</v>
      </c>
      <c r="J254" s="132">
        <v>276</v>
      </c>
      <c r="K254" s="107" t="s">
        <v>65</v>
      </c>
      <c r="L254" s="124"/>
      <c r="M254" s="124">
        <v>276</v>
      </c>
      <c r="N254" s="125">
        <v>276</v>
      </c>
      <c r="O254" s="125">
        <v>276</v>
      </c>
      <c r="P254" s="125">
        <v>276</v>
      </c>
      <c r="Q254" s="125">
        <v>0</v>
      </c>
      <c r="R254" s="125"/>
      <c r="S254" s="107"/>
    </row>
    <row r="255" s="103" customFormat="1" ht="84" spans="1:19">
      <c r="A255" s="8" t="s">
        <v>82</v>
      </c>
      <c r="B255" s="8" t="s">
        <v>83</v>
      </c>
      <c r="C255" s="8" t="s">
        <v>237</v>
      </c>
      <c r="D255" s="8"/>
      <c r="E255" s="8"/>
      <c r="F255" s="8" t="s">
        <v>88</v>
      </c>
      <c r="G255" s="109" t="s">
        <v>89</v>
      </c>
      <c r="H255" s="107" t="s">
        <v>63</v>
      </c>
      <c r="I255" s="107" t="s">
        <v>267</v>
      </c>
      <c r="J255" s="133">
        <v>56.5</v>
      </c>
      <c r="K255" s="8" t="s">
        <v>65</v>
      </c>
      <c r="L255" s="126"/>
      <c r="M255" s="126">
        <v>56.5</v>
      </c>
      <c r="N255" s="127">
        <v>56.5</v>
      </c>
      <c r="O255" s="127">
        <v>56.5</v>
      </c>
      <c r="P255" s="127">
        <v>56.5</v>
      </c>
      <c r="Q255" s="125">
        <v>0</v>
      </c>
      <c r="R255" s="127"/>
      <c r="S255" s="8"/>
    </row>
    <row r="256" s="103" customFormat="1" ht="36" spans="1:19">
      <c r="A256" s="8" t="s">
        <v>90</v>
      </c>
      <c r="B256" s="8" t="s">
        <v>91</v>
      </c>
      <c r="C256" s="8" t="s">
        <v>92</v>
      </c>
      <c r="D256" s="8"/>
      <c r="E256" s="8"/>
      <c r="F256" s="8" t="s">
        <v>93</v>
      </c>
      <c r="G256" s="109" t="s">
        <v>94</v>
      </c>
      <c r="H256" s="107" t="s">
        <v>63</v>
      </c>
      <c r="I256" s="107" t="s">
        <v>267</v>
      </c>
      <c r="J256" s="110">
        <v>209.55</v>
      </c>
      <c r="K256" s="8" t="s">
        <v>65</v>
      </c>
      <c r="L256" s="126"/>
      <c r="M256" s="126">
        <v>209.55</v>
      </c>
      <c r="N256" s="127">
        <v>209.55</v>
      </c>
      <c r="O256" s="127">
        <v>123.486</v>
      </c>
      <c r="P256" s="127">
        <v>123.486</v>
      </c>
      <c r="Q256" s="125">
        <v>0</v>
      </c>
      <c r="R256" s="127"/>
      <c r="S256" s="8"/>
    </row>
    <row r="257" s="103" customFormat="1" ht="36" spans="1:19">
      <c r="A257" s="8" t="s">
        <v>90</v>
      </c>
      <c r="B257" s="8" t="s">
        <v>91</v>
      </c>
      <c r="C257" s="8" t="s">
        <v>95</v>
      </c>
      <c r="D257" s="8"/>
      <c r="E257" s="8"/>
      <c r="F257" s="8" t="s">
        <v>96</v>
      </c>
      <c r="G257" s="8" t="s">
        <v>97</v>
      </c>
      <c r="H257" s="8" t="s">
        <v>63</v>
      </c>
      <c r="I257" s="134" t="s">
        <v>267</v>
      </c>
      <c r="J257" s="127">
        <v>92.04</v>
      </c>
      <c r="K257" s="8" t="s">
        <v>65</v>
      </c>
      <c r="L257" s="8"/>
      <c r="M257" s="126">
        <v>92.04</v>
      </c>
      <c r="N257" s="127">
        <v>92.04</v>
      </c>
      <c r="O257" s="127">
        <v>87.18215</v>
      </c>
      <c r="P257" s="127">
        <v>87.18215</v>
      </c>
      <c r="Q257" s="125">
        <v>0</v>
      </c>
      <c r="R257" s="127"/>
      <c r="S257" s="8"/>
    </row>
    <row r="258" s="103" customFormat="1" ht="36" spans="1:19">
      <c r="A258" s="8" t="s">
        <v>98</v>
      </c>
      <c r="B258" s="8" t="s">
        <v>99</v>
      </c>
      <c r="C258" s="111" t="s">
        <v>100</v>
      </c>
      <c r="D258" s="110"/>
      <c r="E258" s="110"/>
      <c r="F258" s="8" t="s">
        <v>101</v>
      </c>
      <c r="G258" s="8" t="s">
        <v>102</v>
      </c>
      <c r="H258" s="107" t="s">
        <v>63</v>
      </c>
      <c r="I258" s="107" t="s">
        <v>267</v>
      </c>
      <c r="J258" s="110">
        <v>2241</v>
      </c>
      <c r="K258" s="8" t="s">
        <v>65</v>
      </c>
      <c r="L258" s="114"/>
      <c r="M258" s="135">
        <v>2241</v>
      </c>
      <c r="N258" s="186">
        <v>2241</v>
      </c>
      <c r="O258" s="186">
        <v>2145.559585</v>
      </c>
      <c r="P258" s="186">
        <v>0</v>
      </c>
      <c r="Q258" s="125">
        <v>2145.559585</v>
      </c>
      <c r="R258" s="186"/>
      <c r="S258" s="135"/>
    </row>
    <row r="259" s="103" customFormat="1" ht="48" spans="1:19">
      <c r="A259" s="8" t="s">
        <v>103</v>
      </c>
      <c r="B259" s="8" t="s">
        <v>104</v>
      </c>
      <c r="C259" s="8" t="s">
        <v>105</v>
      </c>
      <c r="D259" s="110"/>
      <c r="E259" s="110"/>
      <c r="F259" s="8" t="s">
        <v>106</v>
      </c>
      <c r="G259" s="8" t="s">
        <v>107</v>
      </c>
      <c r="H259" s="107" t="s">
        <v>63</v>
      </c>
      <c r="I259" s="107" t="s">
        <v>267</v>
      </c>
      <c r="J259" s="8">
        <v>153</v>
      </c>
      <c r="K259" s="8" t="s">
        <v>65</v>
      </c>
      <c r="L259" s="114"/>
      <c r="M259" s="135">
        <v>153</v>
      </c>
      <c r="N259" s="186">
        <v>153</v>
      </c>
      <c r="O259" s="186">
        <v>153</v>
      </c>
      <c r="P259" s="186">
        <v>153</v>
      </c>
      <c r="Q259" s="125">
        <v>0</v>
      </c>
      <c r="R259" s="186"/>
      <c r="S259" s="135"/>
    </row>
    <row r="260" s="103" customFormat="1" ht="36" spans="1:19">
      <c r="A260" s="110" t="s">
        <v>108</v>
      </c>
      <c r="B260" s="8" t="s">
        <v>109</v>
      </c>
      <c r="C260" s="8" t="s">
        <v>110</v>
      </c>
      <c r="D260" s="110"/>
      <c r="E260" s="110"/>
      <c r="F260" s="8" t="s">
        <v>111</v>
      </c>
      <c r="G260" s="109" t="s">
        <v>112</v>
      </c>
      <c r="H260" s="107" t="s">
        <v>63</v>
      </c>
      <c r="I260" s="107" t="s">
        <v>267</v>
      </c>
      <c r="J260" s="136">
        <v>974</v>
      </c>
      <c r="K260" s="8" t="s">
        <v>65</v>
      </c>
      <c r="L260" s="136"/>
      <c r="M260" s="136">
        <v>974</v>
      </c>
      <c r="N260" s="131">
        <v>974</v>
      </c>
      <c r="O260" s="131">
        <v>843.144216</v>
      </c>
      <c r="P260" s="131">
        <v>843.144216</v>
      </c>
      <c r="Q260" s="125">
        <v>0</v>
      </c>
      <c r="R260" s="131"/>
      <c r="S260" s="8"/>
    </row>
    <row r="261" s="103" customFormat="1" ht="48" spans="1:19">
      <c r="A261" s="110" t="s">
        <v>113</v>
      </c>
      <c r="B261" s="8" t="s">
        <v>114</v>
      </c>
      <c r="C261" s="8" t="s">
        <v>115</v>
      </c>
      <c r="D261" s="110"/>
      <c r="E261" s="110"/>
      <c r="F261" s="8" t="s">
        <v>116</v>
      </c>
      <c r="G261" s="109" t="s">
        <v>117</v>
      </c>
      <c r="H261" s="107" t="s">
        <v>63</v>
      </c>
      <c r="I261" s="107" t="s">
        <v>267</v>
      </c>
      <c r="J261" s="136">
        <v>1640</v>
      </c>
      <c r="K261" s="8" t="s">
        <v>65</v>
      </c>
      <c r="L261" s="136"/>
      <c r="M261" s="136">
        <v>1640</v>
      </c>
      <c r="N261" s="131">
        <v>1640</v>
      </c>
      <c r="O261" s="131">
        <v>1118.062215</v>
      </c>
      <c r="P261" s="131">
        <v>1117.71084</v>
      </c>
      <c r="Q261" s="125">
        <v>0.351375</v>
      </c>
      <c r="R261" s="131"/>
      <c r="S261" s="8"/>
    </row>
    <row r="262" s="103" customFormat="1" ht="60" spans="1:19">
      <c r="A262" s="107" t="s">
        <v>118</v>
      </c>
      <c r="B262" s="107" t="s">
        <v>119</v>
      </c>
      <c r="C262" s="8" t="s">
        <v>120</v>
      </c>
      <c r="D262" s="110"/>
      <c r="E262" s="110"/>
      <c r="F262" s="107" t="s">
        <v>121</v>
      </c>
      <c r="G262" s="109" t="s">
        <v>122</v>
      </c>
      <c r="H262" s="107" t="s">
        <v>63</v>
      </c>
      <c r="I262" s="107" t="s">
        <v>267</v>
      </c>
      <c r="J262" s="136">
        <v>3814</v>
      </c>
      <c r="K262" s="110" t="s">
        <v>65</v>
      </c>
      <c r="L262" s="136"/>
      <c r="M262" s="136">
        <v>3814</v>
      </c>
      <c r="N262" s="131">
        <v>3814</v>
      </c>
      <c r="O262" s="131">
        <v>3814</v>
      </c>
      <c r="P262" s="131">
        <v>0</v>
      </c>
      <c r="Q262" s="125">
        <v>3814</v>
      </c>
      <c r="R262" s="131"/>
      <c r="S262" s="124"/>
    </row>
    <row r="263" s="103" customFormat="1" ht="96" spans="1:19">
      <c r="A263" s="8" t="s">
        <v>126</v>
      </c>
      <c r="B263" s="8" t="s">
        <v>127</v>
      </c>
      <c r="C263" s="8" t="s">
        <v>128</v>
      </c>
      <c r="D263" s="110"/>
      <c r="E263" s="110"/>
      <c r="F263" s="8" t="s">
        <v>129</v>
      </c>
      <c r="G263" s="8" t="s">
        <v>130</v>
      </c>
      <c r="H263" s="107" t="s">
        <v>63</v>
      </c>
      <c r="I263" s="107" t="s">
        <v>267</v>
      </c>
      <c r="J263" s="8">
        <v>78</v>
      </c>
      <c r="K263" s="8" t="s">
        <v>65</v>
      </c>
      <c r="L263" s="114"/>
      <c r="M263" s="135">
        <v>78</v>
      </c>
      <c r="N263" s="186">
        <v>78</v>
      </c>
      <c r="O263" s="186">
        <v>76.84</v>
      </c>
      <c r="P263" s="186">
        <v>76.84</v>
      </c>
      <c r="Q263" s="125">
        <v>0</v>
      </c>
      <c r="R263" s="186"/>
      <c r="S263" s="135"/>
    </row>
    <row r="264" s="103" customFormat="1" ht="48" spans="1:19">
      <c r="A264" s="8" t="s">
        <v>256</v>
      </c>
      <c r="B264" s="8" t="s">
        <v>257</v>
      </c>
      <c r="C264" s="8" t="s">
        <v>258</v>
      </c>
      <c r="D264" s="110"/>
      <c r="E264" s="110"/>
      <c r="F264" s="8" t="s">
        <v>259</v>
      </c>
      <c r="G264" s="8" t="s">
        <v>260</v>
      </c>
      <c r="H264" s="107" t="s">
        <v>63</v>
      </c>
      <c r="I264" s="107" t="s">
        <v>267</v>
      </c>
      <c r="J264" s="8">
        <v>2091</v>
      </c>
      <c r="K264" s="8" t="s">
        <v>65</v>
      </c>
      <c r="L264" s="114"/>
      <c r="M264" s="135">
        <v>2091</v>
      </c>
      <c r="N264" s="186">
        <v>2091</v>
      </c>
      <c r="O264" s="186">
        <v>2003.802868</v>
      </c>
      <c r="P264" s="186">
        <v>281.881232</v>
      </c>
      <c r="Q264" s="125">
        <v>1721.921636</v>
      </c>
      <c r="R264" s="186"/>
      <c r="S264" s="135"/>
    </row>
    <row r="265" s="103" customFormat="1" ht="36" spans="1:19">
      <c r="A265" s="107" t="s">
        <v>131</v>
      </c>
      <c r="B265" s="107" t="s">
        <v>132</v>
      </c>
      <c r="C265" s="8" t="s">
        <v>136</v>
      </c>
      <c r="D265" s="107"/>
      <c r="E265" s="107"/>
      <c r="F265" s="107" t="s">
        <v>134</v>
      </c>
      <c r="G265" s="107" t="s">
        <v>135</v>
      </c>
      <c r="H265" s="107" t="s">
        <v>63</v>
      </c>
      <c r="I265" s="107" t="s">
        <v>267</v>
      </c>
      <c r="J265" s="107">
        <v>60796</v>
      </c>
      <c r="K265" s="107" t="s">
        <v>65</v>
      </c>
      <c r="L265" s="124"/>
      <c r="M265" s="124">
        <v>58204</v>
      </c>
      <c r="N265" s="124">
        <v>58204</v>
      </c>
      <c r="O265" s="125">
        <v>57646.325113</v>
      </c>
      <c r="P265" s="125">
        <v>37608.962089</v>
      </c>
      <c r="Q265" s="125">
        <v>20037.363024</v>
      </c>
      <c r="R265" s="125"/>
      <c r="S265" s="107"/>
    </row>
    <row r="266" s="103" customFormat="1" ht="36" spans="1:19">
      <c r="A266" s="8" t="s">
        <v>131</v>
      </c>
      <c r="B266" s="8" t="s">
        <v>132</v>
      </c>
      <c r="C266" s="8" t="s">
        <v>136</v>
      </c>
      <c r="D266" s="8"/>
      <c r="E266" s="8"/>
      <c r="F266" s="8" t="s">
        <v>137</v>
      </c>
      <c r="G266" s="109" t="s">
        <v>138</v>
      </c>
      <c r="H266" s="107" t="s">
        <v>63</v>
      </c>
      <c r="I266" s="107" t="s">
        <v>267</v>
      </c>
      <c r="J266" s="137">
        <v>20191</v>
      </c>
      <c r="K266" s="8" t="s">
        <v>65</v>
      </c>
      <c r="L266" s="184"/>
      <c r="M266" s="184">
        <v>20191</v>
      </c>
      <c r="N266" s="127">
        <v>20191</v>
      </c>
      <c r="O266" s="127">
        <v>20040.148509</v>
      </c>
      <c r="P266" s="127">
        <v>20040.148509</v>
      </c>
      <c r="Q266" s="125">
        <v>0</v>
      </c>
      <c r="R266" s="127"/>
      <c r="S266" s="126"/>
    </row>
    <row r="267" s="103" customFormat="1" ht="60" spans="1:19">
      <c r="A267" s="107" t="s">
        <v>131</v>
      </c>
      <c r="B267" s="107" t="s">
        <v>132</v>
      </c>
      <c r="C267" s="8" t="s">
        <v>268</v>
      </c>
      <c r="D267" s="107"/>
      <c r="E267" s="107"/>
      <c r="F267" s="107" t="s">
        <v>269</v>
      </c>
      <c r="G267" s="115" t="s">
        <v>270</v>
      </c>
      <c r="H267" s="107" t="s">
        <v>63</v>
      </c>
      <c r="I267" s="107" t="s">
        <v>267</v>
      </c>
      <c r="J267" s="107">
        <v>12034</v>
      </c>
      <c r="K267" s="8" t="s">
        <v>65</v>
      </c>
      <c r="L267" s="124"/>
      <c r="M267" s="124">
        <v>12034</v>
      </c>
      <c r="N267" s="125">
        <v>12034</v>
      </c>
      <c r="O267" s="125">
        <v>12079.925452</v>
      </c>
      <c r="P267" s="125">
        <v>11884.135114</v>
      </c>
      <c r="Q267" s="125">
        <v>195.790338</v>
      </c>
      <c r="R267" s="125"/>
      <c r="S267" s="107"/>
    </row>
    <row r="268" s="103" customFormat="1" ht="36" spans="1:19">
      <c r="A268" s="107" t="s">
        <v>139</v>
      </c>
      <c r="B268" s="107" t="s">
        <v>140</v>
      </c>
      <c r="C268" s="107" t="s">
        <v>243</v>
      </c>
      <c r="D268" s="107"/>
      <c r="E268" s="107"/>
      <c r="F268" s="107" t="s">
        <v>142</v>
      </c>
      <c r="G268" s="107" t="s">
        <v>143</v>
      </c>
      <c r="H268" s="107" t="s">
        <v>63</v>
      </c>
      <c r="I268" s="107" t="s">
        <v>267</v>
      </c>
      <c r="J268" s="138">
        <v>445</v>
      </c>
      <c r="K268" s="107" t="s">
        <v>65</v>
      </c>
      <c r="L268" s="139"/>
      <c r="M268" s="139">
        <v>445</v>
      </c>
      <c r="N268" s="125">
        <v>445</v>
      </c>
      <c r="O268" s="125">
        <v>445</v>
      </c>
      <c r="P268" s="125">
        <v>445</v>
      </c>
      <c r="Q268" s="125">
        <v>0</v>
      </c>
      <c r="R268" s="125"/>
      <c r="S268" s="124"/>
    </row>
    <row r="269" s="103" customFormat="1" ht="36" spans="1:19">
      <c r="A269" s="107" t="s">
        <v>139</v>
      </c>
      <c r="B269" s="107" t="s">
        <v>140</v>
      </c>
      <c r="C269" s="8" t="s">
        <v>144</v>
      </c>
      <c r="D269" s="110"/>
      <c r="E269" s="110"/>
      <c r="F269" s="107" t="s">
        <v>145</v>
      </c>
      <c r="G269" s="109" t="s">
        <v>146</v>
      </c>
      <c r="H269" s="107" t="s">
        <v>63</v>
      </c>
      <c r="I269" s="107" t="s">
        <v>267</v>
      </c>
      <c r="J269" s="107">
        <v>2040</v>
      </c>
      <c r="K269" s="110" t="s">
        <v>65</v>
      </c>
      <c r="L269" s="130"/>
      <c r="M269" s="130">
        <v>2040</v>
      </c>
      <c r="N269" s="131">
        <v>2040</v>
      </c>
      <c r="O269" s="131">
        <v>1879.615</v>
      </c>
      <c r="P269" s="131">
        <v>1879.615</v>
      </c>
      <c r="Q269" s="125">
        <v>0</v>
      </c>
      <c r="R269" s="131"/>
      <c r="S269" s="8"/>
    </row>
    <row r="270" s="103" customFormat="1" ht="36" spans="1:19">
      <c r="A270" s="107" t="s">
        <v>147</v>
      </c>
      <c r="B270" s="107" t="s">
        <v>148</v>
      </c>
      <c r="C270" s="107" t="s">
        <v>236</v>
      </c>
      <c r="D270" s="107"/>
      <c r="E270" s="107"/>
      <c r="F270" s="107" t="s">
        <v>85</v>
      </c>
      <c r="G270" s="107" t="s">
        <v>86</v>
      </c>
      <c r="H270" s="107" t="s">
        <v>63</v>
      </c>
      <c r="I270" s="107" t="s">
        <v>267</v>
      </c>
      <c r="J270" s="132">
        <v>1598</v>
      </c>
      <c r="K270" s="107" t="s">
        <v>65</v>
      </c>
      <c r="L270" s="124"/>
      <c r="M270" s="124">
        <v>1598</v>
      </c>
      <c r="N270" s="125">
        <v>1598</v>
      </c>
      <c r="O270" s="125">
        <v>1598</v>
      </c>
      <c r="P270" s="125">
        <v>1598</v>
      </c>
      <c r="Q270" s="125">
        <v>0</v>
      </c>
      <c r="R270" s="125"/>
      <c r="S270" s="124"/>
    </row>
    <row r="271" s="103" customFormat="1" ht="36" spans="1:19">
      <c r="A271" s="8" t="s">
        <v>147</v>
      </c>
      <c r="B271" s="8" t="s">
        <v>148</v>
      </c>
      <c r="C271" s="8" t="s">
        <v>244</v>
      </c>
      <c r="D271" s="8"/>
      <c r="E271" s="8"/>
      <c r="F271" s="8" t="s">
        <v>150</v>
      </c>
      <c r="G271" s="109" t="s">
        <v>151</v>
      </c>
      <c r="H271" s="107" t="s">
        <v>63</v>
      </c>
      <c r="I271" s="107" t="s">
        <v>267</v>
      </c>
      <c r="J271" s="140">
        <v>1568.55</v>
      </c>
      <c r="K271" s="8" t="s">
        <v>65</v>
      </c>
      <c r="L271" s="126"/>
      <c r="M271" s="126">
        <v>1568.55</v>
      </c>
      <c r="N271" s="127">
        <v>1568.55</v>
      </c>
      <c r="O271" s="127">
        <v>1147.248615</v>
      </c>
      <c r="P271" s="127">
        <v>925.0523</v>
      </c>
      <c r="Q271" s="125">
        <v>222.196315</v>
      </c>
      <c r="R271" s="127"/>
      <c r="S271" s="8"/>
    </row>
    <row r="272" s="103" customFormat="1" ht="36" spans="1:19">
      <c r="A272" s="107" t="s">
        <v>152</v>
      </c>
      <c r="B272" s="107" t="s">
        <v>153</v>
      </c>
      <c r="C272" s="107" t="s">
        <v>245</v>
      </c>
      <c r="D272" s="107"/>
      <c r="E272" s="107"/>
      <c r="F272" s="107" t="s">
        <v>246</v>
      </c>
      <c r="G272" s="107" t="s">
        <v>156</v>
      </c>
      <c r="H272" s="107" t="s">
        <v>63</v>
      </c>
      <c r="I272" s="107" t="s">
        <v>267</v>
      </c>
      <c r="J272" s="132">
        <v>2745.16</v>
      </c>
      <c r="K272" s="107" t="s">
        <v>65</v>
      </c>
      <c r="L272" s="130"/>
      <c r="M272" s="130">
        <v>2745.16</v>
      </c>
      <c r="N272" s="131">
        <v>2745.16</v>
      </c>
      <c r="O272" s="131">
        <v>2658.6502</v>
      </c>
      <c r="P272" s="131">
        <v>2658.6502</v>
      </c>
      <c r="Q272" s="125">
        <v>0</v>
      </c>
      <c r="R272" s="131"/>
      <c r="S272" s="126"/>
    </row>
    <row r="273" s="103" customFormat="1" ht="36" spans="1:19">
      <c r="A273" s="8" t="s">
        <v>152</v>
      </c>
      <c r="B273" s="8" t="s">
        <v>153</v>
      </c>
      <c r="C273" s="8" t="s">
        <v>247</v>
      </c>
      <c r="D273" s="8"/>
      <c r="E273" s="8"/>
      <c r="F273" s="8" t="s">
        <v>248</v>
      </c>
      <c r="G273" s="109" t="s">
        <v>159</v>
      </c>
      <c r="H273" s="107" t="s">
        <v>63</v>
      </c>
      <c r="I273" s="107" t="s">
        <v>267</v>
      </c>
      <c r="J273" s="141">
        <v>1567.44</v>
      </c>
      <c r="K273" s="8" t="s">
        <v>65</v>
      </c>
      <c r="L273" s="126"/>
      <c r="M273" s="126">
        <v>1567.44</v>
      </c>
      <c r="N273" s="127">
        <v>1567.44</v>
      </c>
      <c r="O273" s="127">
        <v>1567.44</v>
      </c>
      <c r="P273" s="127">
        <v>1567.44</v>
      </c>
      <c r="Q273" s="125">
        <v>0</v>
      </c>
      <c r="R273" s="127"/>
      <c r="S273" s="8"/>
    </row>
    <row r="274" s="103" customFormat="1" ht="36" spans="1:19">
      <c r="A274" s="110" t="s">
        <v>160</v>
      </c>
      <c r="B274" s="107" t="s">
        <v>161</v>
      </c>
      <c r="C274" s="8" t="s">
        <v>162</v>
      </c>
      <c r="D274" s="114"/>
      <c r="E274" s="114"/>
      <c r="F274" s="107" t="s">
        <v>163</v>
      </c>
      <c r="G274" s="115" t="s">
        <v>164</v>
      </c>
      <c r="H274" s="107" t="s">
        <v>63</v>
      </c>
      <c r="I274" s="107" t="s">
        <v>267</v>
      </c>
      <c r="J274" s="110">
        <v>8737</v>
      </c>
      <c r="K274" s="8" t="s">
        <v>65</v>
      </c>
      <c r="L274" s="110"/>
      <c r="M274" s="130">
        <v>7784.892917</v>
      </c>
      <c r="N274" s="130">
        <v>7784.892917</v>
      </c>
      <c r="O274" s="131">
        <v>7718.337705</v>
      </c>
      <c r="P274" s="131">
        <v>7625.108301</v>
      </c>
      <c r="Q274" s="125">
        <v>93.229404</v>
      </c>
      <c r="R274" s="130"/>
      <c r="S274" s="135"/>
    </row>
    <row r="275" s="103" customFormat="1" ht="36" spans="1:19">
      <c r="A275" s="110" t="s">
        <v>165</v>
      </c>
      <c r="B275" s="8" t="s">
        <v>166</v>
      </c>
      <c r="C275" s="8" t="s">
        <v>167</v>
      </c>
      <c r="D275" s="110"/>
      <c r="E275" s="110"/>
      <c r="F275" s="8" t="s">
        <v>168</v>
      </c>
      <c r="G275" s="109" t="s">
        <v>169</v>
      </c>
      <c r="H275" s="107" t="s">
        <v>63</v>
      </c>
      <c r="I275" s="107" t="s">
        <v>267</v>
      </c>
      <c r="J275" s="142">
        <v>1245</v>
      </c>
      <c r="K275" s="8" t="s">
        <v>65</v>
      </c>
      <c r="L275" s="126"/>
      <c r="M275" s="126">
        <v>1245</v>
      </c>
      <c r="N275" s="127">
        <v>1245</v>
      </c>
      <c r="O275" s="127">
        <v>280.898222</v>
      </c>
      <c r="P275" s="127">
        <v>181.644145</v>
      </c>
      <c r="Q275" s="125">
        <v>99.254077</v>
      </c>
      <c r="R275" s="127"/>
      <c r="S275" s="8"/>
    </row>
    <row r="276" s="103" customFormat="1" ht="36" spans="1:19">
      <c r="A276" s="110" t="s">
        <v>165</v>
      </c>
      <c r="B276" s="8" t="s">
        <v>166</v>
      </c>
      <c r="C276" s="8" t="s">
        <v>167</v>
      </c>
      <c r="D276" s="110"/>
      <c r="E276" s="110"/>
      <c r="F276" s="8" t="s">
        <v>170</v>
      </c>
      <c r="G276" s="109" t="s">
        <v>171</v>
      </c>
      <c r="H276" s="107" t="s">
        <v>63</v>
      </c>
      <c r="I276" s="107" t="s">
        <v>267</v>
      </c>
      <c r="J276" s="143">
        <v>393</v>
      </c>
      <c r="K276" s="8" t="s">
        <v>65</v>
      </c>
      <c r="L276" s="126"/>
      <c r="M276" s="126">
        <v>393</v>
      </c>
      <c r="N276" s="127">
        <v>393</v>
      </c>
      <c r="O276" s="127">
        <v>393</v>
      </c>
      <c r="P276" s="127">
        <v>393</v>
      </c>
      <c r="Q276" s="125">
        <v>0</v>
      </c>
      <c r="R276" s="127"/>
      <c r="S276" s="8"/>
    </row>
    <row r="277" s="103" customFormat="1" ht="36" spans="1:19">
      <c r="A277" s="110" t="s">
        <v>165</v>
      </c>
      <c r="B277" s="8" t="s">
        <v>166</v>
      </c>
      <c r="C277" s="8" t="s">
        <v>167</v>
      </c>
      <c r="D277" s="110"/>
      <c r="E277" s="110"/>
      <c r="F277" s="8" t="s">
        <v>172</v>
      </c>
      <c r="G277" s="109" t="s">
        <v>173</v>
      </c>
      <c r="H277" s="107" t="s">
        <v>63</v>
      </c>
      <c r="I277" s="107" t="s">
        <v>267</v>
      </c>
      <c r="J277" s="144">
        <v>755</v>
      </c>
      <c r="K277" s="8" t="s">
        <v>65</v>
      </c>
      <c r="L277" s="126"/>
      <c r="M277" s="126">
        <v>755</v>
      </c>
      <c r="N277" s="127">
        <v>755</v>
      </c>
      <c r="O277" s="127">
        <v>755</v>
      </c>
      <c r="P277" s="127">
        <v>635.68153</v>
      </c>
      <c r="Q277" s="125">
        <v>119.31847</v>
      </c>
      <c r="R277" s="127"/>
      <c r="S277" s="8"/>
    </row>
    <row r="278" s="103" customFormat="1" ht="84" spans="1:19">
      <c r="A278" s="116" t="s">
        <v>174</v>
      </c>
      <c r="B278" s="117" t="s">
        <v>175</v>
      </c>
      <c r="C278" s="117" t="s">
        <v>176</v>
      </c>
      <c r="D278" s="116"/>
      <c r="E278" s="116"/>
      <c r="F278" s="117" t="s">
        <v>177</v>
      </c>
      <c r="G278" s="8" t="s">
        <v>261</v>
      </c>
      <c r="H278" s="107" t="s">
        <v>63</v>
      </c>
      <c r="I278" s="107" t="s">
        <v>267</v>
      </c>
      <c r="J278" s="107">
        <v>1259.36</v>
      </c>
      <c r="K278" s="110" t="s">
        <v>65</v>
      </c>
      <c r="L278" s="110"/>
      <c r="M278" s="110">
        <v>789.36</v>
      </c>
      <c r="N278" s="110">
        <v>789.36</v>
      </c>
      <c r="O278" s="110">
        <v>729.073608</v>
      </c>
      <c r="P278" s="110">
        <v>283.353917</v>
      </c>
      <c r="Q278" s="125">
        <v>445.719691</v>
      </c>
      <c r="R278" s="110"/>
      <c r="S278" s="110"/>
    </row>
    <row r="279" s="103" customFormat="1" ht="36" spans="1:19">
      <c r="A279" s="110" t="s">
        <v>178</v>
      </c>
      <c r="B279" s="107" t="s">
        <v>179</v>
      </c>
      <c r="C279" s="8" t="s">
        <v>180</v>
      </c>
      <c r="D279" s="110"/>
      <c r="E279" s="110"/>
      <c r="F279" s="107" t="s">
        <v>181</v>
      </c>
      <c r="G279" s="115" t="s">
        <v>182</v>
      </c>
      <c r="H279" s="107" t="s">
        <v>63</v>
      </c>
      <c r="I279" s="107" t="s">
        <v>267</v>
      </c>
      <c r="J279" s="8">
        <v>20.6</v>
      </c>
      <c r="K279" s="8" t="s">
        <v>65</v>
      </c>
      <c r="L279" s="114"/>
      <c r="M279" s="135">
        <v>20.6</v>
      </c>
      <c r="N279" s="186">
        <v>20.6</v>
      </c>
      <c r="O279" s="186">
        <v>0</v>
      </c>
      <c r="P279" s="186">
        <v>0</v>
      </c>
      <c r="Q279" s="125">
        <v>0</v>
      </c>
      <c r="R279" s="186"/>
      <c r="S279" s="135"/>
    </row>
    <row r="280" s="103" customFormat="1" ht="36" spans="1:19">
      <c r="A280" s="110" t="s">
        <v>178</v>
      </c>
      <c r="B280" s="107" t="s">
        <v>179</v>
      </c>
      <c r="C280" s="8" t="s">
        <v>183</v>
      </c>
      <c r="D280" s="110"/>
      <c r="E280" s="110"/>
      <c r="F280" s="107" t="s">
        <v>184</v>
      </c>
      <c r="G280" s="8" t="s">
        <v>185</v>
      </c>
      <c r="H280" s="107" t="s">
        <v>63</v>
      </c>
      <c r="I280" s="107" t="s">
        <v>267</v>
      </c>
      <c r="J280" s="110">
        <v>648.2</v>
      </c>
      <c r="K280" s="8" t="s">
        <v>65</v>
      </c>
      <c r="L280" s="114"/>
      <c r="M280" s="135">
        <v>648.2</v>
      </c>
      <c r="N280" s="186">
        <v>648.2</v>
      </c>
      <c r="O280" s="186">
        <v>392.8398</v>
      </c>
      <c r="P280" s="186">
        <v>392.8398</v>
      </c>
      <c r="Q280" s="125">
        <v>0</v>
      </c>
      <c r="R280" s="186"/>
      <c r="S280" s="135"/>
    </row>
    <row r="281" s="103" customFormat="1" ht="108" spans="1:19">
      <c r="A281" s="107" t="s">
        <v>186</v>
      </c>
      <c r="B281" s="107" t="s">
        <v>187</v>
      </c>
      <c r="C281" s="107" t="s">
        <v>188</v>
      </c>
      <c r="D281" s="107"/>
      <c r="E281" s="107"/>
      <c r="F281" s="107" t="s">
        <v>189</v>
      </c>
      <c r="G281" s="107" t="s">
        <v>190</v>
      </c>
      <c r="H281" s="107" t="s">
        <v>63</v>
      </c>
      <c r="I281" s="107" t="s">
        <v>267</v>
      </c>
      <c r="J281" s="107">
        <v>17859</v>
      </c>
      <c r="K281" s="107" t="s">
        <v>65</v>
      </c>
      <c r="L281" s="126"/>
      <c r="M281" s="126">
        <v>17859</v>
      </c>
      <c r="N281" s="127">
        <v>17859</v>
      </c>
      <c r="O281" s="127">
        <v>16351.897651</v>
      </c>
      <c r="P281" s="127">
        <v>16351.897651</v>
      </c>
      <c r="Q281" s="125">
        <v>0</v>
      </c>
      <c r="R281" s="127"/>
      <c r="S281" s="126"/>
    </row>
    <row r="282" s="103" customFormat="1" ht="36" spans="1:19">
      <c r="A282" s="107" t="s">
        <v>58</v>
      </c>
      <c r="B282" s="107" t="s">
        <v>191</v>
      </c>
      <c r="C282" s="110"/>
      <c r="D282" s="110"/>
      <c r="E282" s="110"/>
      <c r="F282" s="8" t="s">
        <v>192</v>
      </c>
      <c r="G282" s="109" t="s">
        <v>193</v>
      </c>
      <c r="H282" s="107" t="s">
        <v>63</v>
      </c>
      <c r="I282" s="107" t="s">
        <v>267</v>
      </c>
      <c r="J282" s="145">
        <v>83.34</v>
      </c>
      <c r="K282" s="110" t="s">
        <v>194</v>
      </c>
      <c r="L282" s="131"/>
      <c r="M282" s="131">
        <v>83.34</v>
      </c>
      <c r="N282" s="131">
        <v>83.34</v>
      </c>
      <c r="O282" s="131">
        <v>83.34</v>
      </c>
      <c r="P282" s="131">
        <v>83.34</v>
      </c>
      <c r="Q282" s="125">
        <v>0</v>
      </c>
      <c r="R282" s="131"/>
      <c r="S282" s="8"/>
    </row>
    <row r="283" s="103" customFormat="1" ht="48" spans="1:19">
      <c r="A283" s="107" t="s">
        <v>195</v>
      </c>
      <c r="B283" s="107" t="s">
        <v>196</v>
      </c>
      <c r="C283" s="107"/>
      <c r="D283" s="107"/>
      <c r="E283" s="107"/>
      <c r="F283" s="107" t="s">
        <v>197</v>
      </c>
      <c r="G283" s="107" t="s">
        <v>198</v>
      </c>
      <c r="H283" s="107" t="s">
        <v>63</v>
      </c>
      <c r="I283" s="107" t="s">
        <v>267</v>
      </c>
      <c r="J283" s="107">
        <v>43.79</v>
      </c>
      <c r="K283" s="107" t="s">
        <v>194</v>
      </c>
      <c r="L283" s="124"/>
      <c r="M283" s="124">
        <v>43.79</v>
      </c>
      <c r="N283" s="125">
        <v>43.79</v>
      </c>
      <c r="O283" s="125">
        <v>43.79</v>
      </c>
      <c r="P283" s="125">
        <v>43.79</v>
      </c>
      <c r="Q283" s="125">
        <v>0</v>
      </c>
      <c r="R283" s="125"/>
      <c r="S283" s="107"/>
    </row>
    <row r="284" s="103" customFormat="1" ht="48" spans="1:19">
      <c r="A284" s="107" t="s">
        <v>195</v>
      </c>
      <c r="B284" s="107" t="s">
        <v>196</v>
      </c>
      <c r="C284" s="107"/>
      <c r="D284" s="107"/>
      <c r="E284" s="107"/>
      <c r="F284" s="107" t="s">
        <v>199</v>
      </c>
      <c r="G284" s="107" t="s">
        <v>200</v>
      </c>
      <c r="H284" s="107" t="s">
        <v>63</v>
      </c>
      <c r="I284" s="107" t="s">
        <v>267</v>
      </c>
      <c r="J284" s="107">
        <v>9.2</v>
      </c>
      <c r="K284" s="107" t="s">
        <v>194</v>
      </c>
      <c r="L284" s="124"/>
      <c r="M284" s="124">
        <v>9.2</v>
      </c>
      <c r="N284" s="125">
        <v>9.2</v>
      </c>
      <c r="O284" s="125">
        <v>8</v>
      </c>
      <c r="P284" s="125">
        <v>8</v>
      </c>
      <c r="Q284" s="125">
        <v>0</v>
      </c>
      <c r="R284" s="125"/>
      <c r="S284" s="107"/>
    </row>
    <row r="285" s="103" customFormat="1" ht="36" spans="1:19">
      <c r="A285" s="107" t="s">
        <v>69</v>
      </c>
      <c r="B285" s="107" t="s">
        <v>91</v>
      </c>
      <c r="C285" s="110"/>
      <c r="D285" s="110"/>
      <c r="E285" s="110"/>
      <c r="F285" s="8" t="s">
        <v>201</v>
      </c>
      <c r="G285" s="109" t="s">
        <v>202</v>
      </c>
      <c r="H285" s="107" t="s">
        <v>63</v>
      </c>
      <c r="I285" s="107" t="s">
        <v>267</v>
      </c>
      <c r="J285" s="125">
        <v>556</v>
      </c>
      <c r="K285" s="110" t="s">
        <v>194</v>
      </c>
      <c r="L285" s="131"/>
      <c r="M285" s="131">
        <v>556</v>
      </c>
      <c r="N285" s="131">
        <v>556</v>
      </c>
      <c r="O285" s="131">
        <v>553.6544</v>
      </c>
      <c r="P285" s="131">
        <v>553.6544</v>
      </c>
      <c r="Q285" s="125">
        <v>0</v>
      </c>
      <c r="R285" s="131"/>
      <c r="S285" s="8"/>
    </row>
    <row r="286" s="103" customFormat="1" ht="60" spans="1:19">
      <c r="A286" s="110" t="s">
        <v>82</v>
      </c>
      <c r="B286" s="8" t="s">
        <v>203</v>
      </c>
      <c r="C286" s="110"/>
      <c r="D286" s="110"/>
      <c r="E286" s="110"/>
      <c r="F286" s="8" t="s">
        <v>204</v>
      </c>
      <c r="G286" s="109" t="s">
        <v>205</v>
      </c>
      <c r="H286" s="107" t="s">
        <v>63</v>
      </c>
      <c r="I286" s="107" t="s">
        <v>267</v>
      </c>
      <c r="J286" s="146">
        <v>555.6</v>
      </c>
      <c r="K286" s="110" t="s">
        <v>194</v>
      </c>
      <c r="L286" s="130"/>
      <c r="M286" s="130">
        <v>555.6</v>
      </c>
      <c r="N286" s="131">
        <v>555.6</v>
      </c>
      <c r="O286" s="131">
        <v>555.6</v>
      </c>
      <c r="P286" s="131">
        <v>555.6</v>
      </c>
      <c r="Q286" s="125">
        <v>0</v>
      </c>
      <c r="R286" s="131"/>
      <c r="S286" s="8"/>
    </row>
    <row r="287" s="103" customFormat="1" ht="60" spans="1:19">
      <c r="A287" s="107" t="s">
        <v>131</v>
      </c>
      <c r="B287" s="107" t="s">
        <v>206</v>
      </c>
      <c r="C287" s="107"/>
      <c r="D287" s="107"/>
      <c r="E287" s="107"/>
      <c r="F287" s="107" t="s">
        <v>271</v>
      </c>
      <c r="G287" s="107" t="s">
        <v>208</v>
      </c>
      <c r="H287" s="107" t="s">
        <v>63</v>
      </c>
      <c r="I287" s="107" t="s">
        <v>267</v>
      </c>
      <c r="J287" s="107">
        <v>528</v>
      </c>
      <c r="K287" s="107" t="s">
        <v>194</v>
      </c>
      <c r="L287" s="124"/>
      <c r="M287" s="124">
        <v>528</v>
      </c>
      <c r="N287" s="125">
        <v>528</v>
      </c>
      <c r="O287" s="125">
        <v>528</v>
      </c>
      <c r="P287" s="125">
        <v>528</v>
      </c>
      <c r="Q287" s="125">
        <v>0</v>
      </c>
      <c r="R287" s="125"/>
      <c r="S287" s="107"/>
    </row>
    <row r="288" s="103" customFormat="1" ht="60" spans="1:19">
      <c r="A288" s="107" t="s">
        <v>139</v>
      </c>
      <c r="B288" s="107" t="s">
        <v>209</v>
      </c>
      <c r="C288" s="107"/>
      <c r="D288" s="107"/>
      <c r="E288" s="107"/>
      <c r="F288" s="8" t="s">
        <v>210</v>
      </c>
      <c r="G288" s="107" t="s">
        <v>211</v>
      </c>
      <c r="H288" s="107" t="s">
        <v>63</v>
      </c>
      <c r="I288" s="107" t="s">
        <v>267</v>
      </c>
      <c r="J288" s="134">
        <v>916.54</v>
      </c>
      <c r="K288" s="107" t="s">
        <v>194</v>
      </c>
      <c r="L288" s="124"/>
      <c r="M288" s="124">
        <v>916.54</v>
      </c>
      <c r="N288" s="125">
        <v>916.54</v>
      </c>
      <c r="O288" s="125">
        <v>478.42</v>
      </c>
      <c r="P288" s="125">
        <v>478.42</v>
      </c>
      <c r="Q288" s="125">
        <v>0</v>
      </c>
      <c r="R288" s="125"/>
      <c r="S288" s="107"/>
    </row>
    <row r="289" s="103" customFormat="1" ht="60" spans="1:19">
      <c r="A289" s="107" t="s">
        <v>147</v>
      </c>
      <c r="B289" s="107" t="s">
        <v>212</v>
      </c>
      <c r="C289" s="107"/>
      <c r="D289" s="107"/>
      <c r="E289" s="107"/>
      <c r="F289" s="8" t="s">
        <v>213</v>
      </c>
      <c r="G289" s="107" t="s">
        <v>211</v>
      </c>
      <c r="H289" s="107" t="s">
        <v>63</v>
      </c>
      <c r="I289" s="107" t="s">
        <v>267</v>
      </c>
      <c r="J289" s="147">
        <v>658.28</v>
      </c>
      <c r="K289" s="107" t="s">
        <v>194</v>
      </c>
      <c r="L289" s="124"/>
      <c r="M289" s="124">
        <v>658.28</v>
      </c>
      <c r="N289" s="125">
        <v>658.28</v>
      </c>
      <c r="O289" s="125">
        <v>562.940565</v>
      </c>
      <c r="P289" s="125">
        <v>562.940565</v>
      </c>
      <c r="Q289" s="125">
        <v>0</v>
      </c>
      <c r="R289" s="125"/>
      <c r="S289" s="107"/>
    </row>
    <row r="290" s="103" customFormat="1" ht="36" spans="1:19">
      <c r="A290" s="8" t="s">
        <v>147</v>
      </c>
      <c r="B290" s="8" t="s">
        <v>212</v>
      </c>
      <c r="C290" s="8"/>
      <c r="D290" s="8"/>
      <c r="E290" s="8"/>
      <c r="F290" s="8" t="s">
        <v>214</v>
      </c>
      <c r="G290" s="115" t="s">
        <v>215</v>
      </c>
      <c r="H290" s="107" t="s">
        <v>63</v>
      </c>
      <c r="I290" s="107" t="s">
        <v>267</v>
      </c>
      <c r="J290" s="8">
        <v>55.56</v>
      </c>
      <c r="K290" s="8" t="s">
        <v>194</v>
      </c>
      <c r="L290" s="8"/>
      <c r="M290" s="126">
        <v>55.56</v>
      </c>
      <c r="N290" s="127">
        <v>55.56</v>
      </c>
      <c r="O290" s="125">
        <v>56.55</v>
      </c>
      <c r="P290" s="127">
        <v>56.55</v>
      </c>
      <c r="Q290" s="125">
        <v>0</v>
      </c>
      <c r="R290" s="127"/>
      <c r="S290" s="8"/>
    </row>
    <row r="291" s="103" customFormat="1" ht="48" spans="1:19">
      <c r="A291" s="107" t="s">
        <v>152</v>
      </c>
      <c r="B291" s="107" t="s">
        <v>216</v>
      </c>
      <c r="C291" s="107"/>
      <c r="D291" s="107"/>
      <c r="E291" s="107"/>
      <c r="F291" s="107" t="s">
        <v>217</v>
      </c>
      <c r="G291" s="107" t="s">
        <v>218</v>
      </c>
      <c r="H291" s="107" t="s">
        <v>63</v>
      </c>
      <c r="I291" s="107" t="s">
        <v>267</v>
      </c>
      <c r="J291" s="148">
        <v>59.57</v>
      </c>
      <c r="K291" s="107" t="s">
        <v>194</v>
      </c>
      <c r="L291" s="149"/>
      <c r="M291" s="149">
        <v>59.57</v>
      </c>
      <c r="N291" s="125">
        <v>59.57</v>
      </c>
      <c r="O291" s="125">
        <v>59.57</v>
      </c>
      <c r="P291" s="125">
        <v>59.57</v>
      </c>
      <c r="Q291" s="125">
        <v>0</v>
      </c>
      <c r="R291" s="125"/>
      <c r="S291" s="107"/>
    </row>
    <row r="292" s="103" customFormat="1" ht="36" spans="1:19">
      <c r="A292" s="107" t="s">
        <v>160</v>
      </c>
      <c r="B292" s="107" t="s">
        <v>219</v>
      </c>
      <c r="C292" s="107"/>
      <c r="D292" s="107"/>
      <c r="E292" s="107"/>
      <c r="F292" s="8" t="s">
        <v>220</v>
      </c>
      <c r="G292" s="107" t="s">
        <v>221</v>
      </c>
      <c r="H292" s="107" t="s">
        <v>63</v>
      </c>
      <c r="I292" s="107" t="s">
        <v>267</v>
      </c>
      <c r="J292" s="150">
        <v>212.48</v>
      </c>
      <c r="K292" s="107" t="s">
        <v>194</v>
      </c>
      <c r="L292" s="124"/>
      <c r="M292" s="124">
        <v>212.48</v>
      </c>
      <c r="N292" s="125">
        <v>212.48</v>
      </c>
      <c r="O292" s="125">
        <v>162</v>
      </c>
      <c r="P292" s="125">
        <v>162</v>
      </c>
      <c r="Q292" s="125">
        <v>0</v>
      </c>
      <c r="R292" s="125"/>
      <c r="S292" s="107"/>
    </row>
    <row r="293" s="103" customFormat="1" ht="36" spans="1:19">
      <c r="A293" s="107" t="s">
        <v>165</v>
      </c>
      <c r="B293" s="107" t="s">
        <v>222</v>
      </c>
      <c r="C293" s="107"/>
      <c r="D293" s="107"/>
      <c r="E293" s="107"/>
      <c r="F293" s="107" t="s">
        <v>217</v>
      </c>
      <c r="G293" s="107" t="s">
        <v>218</v>
      </c>
      <c r="H293" s="107" t="s">
        <v>63</v>
      </c>
      <c r="I293" s="107" t="s">
        <v>267</v>
      </c>
      <c r="J293" s="148">
        <v>397.09</v>
      </c>
      <c r="K293" s="107" t="s">
        <v>194</v>
      </c>
      <c r="L293" s="149"/>
      <c r="M293" s="149">
        <v>397.09</v>
      </c>
      <c r="N293" s="125">
        <v>397.09</v>
      </c>
      <c r="O293" s="125">
        <v>378.94</v>
      </c>
      <c r="P293" s="125">
        <v>378.94</v>
      </c>
      <c r="Q293" s="125">
        <v>0</v>
      </c>
      <c r="R293" s="125"/>
      <c r="S293" s="107"/>
    </row>
    <row r="294" s="103" customFormat="1" ht="60" spans="1:19">
      <c r="A294" s="107" t="s">
        <v>174</v>
      </c>
      <c r="B294" s="107" t="s">
        <v>166</v>
      </c>
      <c r="C294" s="107"/>
      <c r="D294" s="107"/>
      <c r="E294" s="107"/>
      <c r="F294" s="8" t="s">
        <v>223</v>
      </c>
      <c r="G294" s="107" t="s">
        <v>224</v>
      </c>
      <c r="H294" s="107" t="s">
        <v>63</v>
      </c>
      <c r="I294" s="107" t="s">
        <v>267</v>
      </c>
      <c r="J294" s="107">
        <v>528</v>
      </c>
      <c r="K294" s="107" t="s">
        <v>194</v>
      </c>
      <c r="L294" s="124"/>
      <c r="M294" s="124">
        <v>528</v>
      </c>
      <c r="N294" s="125">
        <v>528</v>
      </c>
      <c r="O294" s="125">
        <v>519.525592</v>
      </c>
      <c r="P294" s="125">
        <v>519.525592</v>
      </c>
      <c r="Q294" s="125">
        <v>0</v>
      </c>
      <c r="R294" s="125"/>
      <c r="S294" s="124"/>
    </row>
    <row r="295" s="103" customFormat="1" ht="60" spans="1:19">
      <c r="A295" s="107" t="s">
        <v>174</v>
      </c>
      <c r="B295" s="107" t="s">
        <v>166</v>
      </c>
      <c r="C295" s="107"/>
      <c r="D295" s="107"/>
      <c r="E295" s="107"/>
      <c r="F295" s="8" t="s">
        <v>225</v>
      </c>
      <c r="G295" s="107" t="s">
        <v>226</v>
      </c>
      <c r="H295" s="107" t="s">
        <v>63</v>
      </c>
      <c r="I295" s="107" t="s">
        <v>267</v>
      </c>
      <c r="J295" s="107">
        <v>28</v>
      </c>
      <c r="K295" s="107" t="s">
        <v>194</v>
      </c>
      <c r="L295" s="124"/>
      <c r="M295" s="124">
        <v>28</v>
      </c>
      <c r="N295" s="125">
        <v>28</v>
      </c>
      <c r="O295" s="125">
        <v>26</v>
      </c>
      <c r="P295" s="125">
        <v>26</v>
      </c>
      <c r="Q295" s="125">
        <v>0</v>
      </c>
      <c r="R295" s="125"/>
      <c r="S295" s="107"/>
    </row>
    <row r="296" s="103" customFormat="1" ht="60" spans="1:19">
      <c r="A296" s="107" t="s">
        <v>174</v>
      </c>
      <c r="B296" s="107" t="s">
        <v>166</v>
      </c>
      <c r="C296" s="107"/>
      <c r="D296" s="107"/>
      <c r="E296" s="107"/>
      <c r="F296" s="8" t="s">
        <v>227</v>
      </c>
      <c r="G296" s="107" t="s">
        <v>228</v>
      </c>
      <c r="H296" s="107" t="s">
        <v>63</v>
      </c>
      <c r="I296" s="107" t="s">
        <v>267</v>
      </c>
      <c r="J296" s="107">
        <v>139</v>
      </c>
      <c r="K296" s="107" t="s">
        <v>194</v>
      </c>
      <c r="L296" s="124"/>
      <c r="M296" s="124">
        <v>139</v>
      </c>
      <c r="N296" s="125">
        <v>139</v>
      </c>
      <c r="O296" s="125">
        <v>131</v>
      </c>
      <c r="P296" s="125">
        <v>131</v>
      </c>
      <c r="Q296" s="125">
        <v>0</v>
      </c>
      <c r="R296" s="125"/>
      <c r="S296" s="107"/>
    </row>
    <row r="297" s="103" customFormat="1" ht="84" spans="1:19">
      <c r="A297" s="107" t="s">
        <v>178</v>
      </c>
      <c r="B297" s="107" t="s">
        <v>229</v>
      </c>
      <c r="C297" s="110"/>
      <c r="D297" s="110"/>
      <c r="E297" s="110"/>
      <c r="F297" s="107" t="s">
        <v>230</v>
      </c>
      <c r="G297" s="109" t="s">
        <v>231</v>
      </c>
      <c r="H297" s="107" t="s">
        <v>63</v>
      </c>
      <c r="I297" s="107" t="s">
        <v>267</v>
      </c>
      <c r="J297" s="146">
        <v>79.08</v>
      </c>
      <c r="K297" s="110" t="s">
        <v>194</v>
      </c>
      <c r="L297" s="130"/>
      <c r="M297" s="130">
        <v>79.08</v>
      </c>
      <c r="N297" s="131">
        <v>79.08</v>
      </c>
      <c r="O297" s="131">
        <v>79.08</v>
      </c>
      <c r="P297" s="131">
        <v>79.08</v>
      </c>
      <c r="Q297" s="125">
        <v>0</v>
      </c>
      <c r="R297" s="131"/>
      <c r="S297" s="8"/>
    </row>
    <row r="298" s="103" customFormat="1" ht="36" spans="1:19">
      <c r="A298" s="110" t="s">
        <v>186</v>
      </c>
      <c r="B298" s="8" t="s">
        <v>59</v>
      </c>
      <c r="C298" s="110"/>
      <c r="D298" s="110"/>
      <c r="E298" s="110"/>
      <c r="F298" s="8" t="s">
        <v>232</v>
      </c>
      <c r="G298" s="109" t="s">
        <v>233</v>
      </c>
      <c r="H298" s="107" t="s">
        <v>63</v>
      </c>
      <c r="I298" s="107" t="s">
        <v>267</v>
      </c>
      <c r="J298" s="151">
        <v>18659</v>
      </c>
      <c r="K298" s="110" t="s">
        <v>194</v>
      </c>
      <c r="L298" s="130"/>
      <c r="M298" s="130">
        <v>0</v>
      </c>
      <c r="N298" s="131">
        <v>0</v>
      </c>
      <c r="O298" s="131">
        <v>0</v>
      </c>
      <c r="P298" s="131">
        <v>0</v>
      </c>
      <c r="Q298" s="125">
        <v>0</v>
      </c>
      <c r="R298" s="131"/>
      <c r="S298" s="126"/>
    </row>
    <row r="299" s="103" customFormat="1" ht="36" spans="1:19">
      <c r="A299" s="107" t="s">
        <v>58</v>
      </c>
      <c r="B299" s="107" t="s">
        <v>59</v>
      </c>
      <c r="C299" s="107" t="s">
        <v>60</v>
      </c>
      <c r="D299" s="107"/>
      <c r="E299" s="107"/>
      <c r="F299" s="107" t="s">
        <v>61</v>
      </c>
      <c r="G299" s="107" t="s">
        <v>62</v>
      </c>
      <c r="H299" s="107" t="s">
        <v>63</v>
      </c>
      <c r="I299" s="107" t="s">
        <v>272</v>
      </c>
      <c r="J299" s="107">
        <v>5888</v>
      </c>
      <c r="K299" s="107" t="s">
        <v>65</v>
      </c>
      <c r="L299" s="124"/>
      <c r="M299" s="124"/>
      <c r="N299" s="124"/>
      <c r="O299" s="124"/>
      <c r="P299" s="124"/>
      <c r="Q299" s="124"/>
      <c r="R299" s="124"/>
      <c r="S299" s="124"/>
    </row>
    <row r="300" s="103" customFormat="1" ht="36" spans="1:19">
      <c r="A300" s="8" t="s">
        <v>58</v>
      </c>
      <c r="B300" s="8" t="s">
        <v>59</v>
      </c>
      <c r="C300" s="8" t="s">
        <v>66</v>
      </c>
      <c r="D300" s="8"/>
      <c r="E300" s="8"/>
      <c r="F300" s="8" t="s">
        <v>67</v>
      </c>
      <c r="G300" s="108" t="s">
        <v>68</v>
      </c>
      <c r="H300" s="107" t="s">
        <v>63</v>
      </c>
      <c r="I300" s="107" t="s">
        <v>272</v>
      </c>
      <c r="J300" s="8">
        <v>2646</v>
      </c>
      <c r="K300" s="8" t="s">
        <v>65</v>
      </c>
      <c r="L300" s="126"/>
      <c r="M300" s="126"/>
      <c r="N300" s="126"/>
      <c r="O300" s="126"/>
      <c r="P300" s="126"/>
      <c r="Q300" s="126"/>
      <c r="R300" s="126"/>
      <c r="S300" s="126"/>
    </row>
    <row r="301" s="103" customFormat="1" ht="36" spans="1:19">
      <c r="A301" s="107" t="s">
        <v>69</v>
      </c>
      <c r="B301" s="107" t="s">
        <v>70</v>
      </c>
      <c r="C301" s="107" t="s">
        <v>71</v>
      </c>
      <c r="D301" s="107"/>
      <c r="E301" s="107"/>
      <c r="F301" s="107" t="s">
        <v>72</v>
      </c>
      <c r="G301" s="107" t="s">
        <v>73</v>
      </c>
      <c r="H301" s="107" t="s">
        <v>63</v>
      </c>
      <c r="I301" s="107" t="s">
        <v>272</v>
      </c>
      <c r="J301" s="107">
        <v>1101.52</v>
      </c>
      <c r="K301" s="107" t="s">
        <v>65</v>
      </c>
      <c r="L301" s="124"/>
      <c r="M301" s="124">
        <v>1101.52</v>
      </c>
      <c r="N301" s="124">
        <v>1101.52</v>
      </c>
      <c r="O301" s="124">
        <v>1101.52</v>
      </c>
      <c r="P301" s="124">
        <v>1101.52</v>
      </c>
      <c r="Q301" s="124">
        <v>0</v>
      </c>
      <c r="R301" s="124"/>
      <c r="S301" s="124"/>
    </row>
    <row r="302" s="103" customFormat="1" ht="36" spans="1:19">
      <c r="A302" s="8" t="s">
        <v>69</v>
      </c>
      <c r="B302" s="8" t="s">
        <v>70</v>
      </c>
      <c r="C302" s="8" t="s">
        <v>74</v>
      </c>
      <c r="D302" s="8"/>
      <c r="E302" s="8"/>
      <c r="F302" s="8" t="s">
        <v>75</v>
      </c>
      <c r="G302" s="109" t="s">
        <v>76</v>
      </c>
      <c r="H302" s="107" t="s">
        <v>63</v>
      </c>
      <c r="I302" s="107" t="s">
        <v>272</v>
      </c>
      <c r="J302" s="128">
        <v>278</v>
      </c>
      <c r="K302" s="8" t="s">
        <v>65</v>
      </c>
      <c r="L302" s="126"/>
      <c r="M302" s="126">
        <v>278</v>
      </c>
      <c r="N302" s="126">
        <v>278</v>
      </c>
      <c r="O302" s="126">
        <v>278</v>
      </c>
      <c r="P302" s="126">
        <v>278</v>
      </c>
      <c r="Q302" s="124">
        <v>0</v>
      </c>
      <c r="R302" s="126"/>
      <c r="S302" s="126"/>
    </row>
    <row r="303" s="103" customFormat="1" ht="72" spans="1:19">
      <c r="A303" s="107" t="s">
        <v>77</v>
      </c>
      <c r="B303" s="107" t="s">
        <v>78</v>
      </c>
      <c r="C303" s="8" t="s">
        <v>79</v>
      </c>
      <c r="D303" s="110"/>
      <c r="E303" s="110"/>
      <c r="F303" s="8" t="s">
        <v>80</v>
      </c>
      <c r="G303" s="109" t="s">
        <v>81</v>
      </c>
      <c r="H303" s="107" t="s">
        <v>63</v>
      </c>
      <c r="I303" s="107" t="s">
        <v>272</v>
      </c>
      <c r="J303" s="129">
        <v>4.968</v>
      </c>
      <c r="K303" s="110" t="s">
        <v>65</v>
      </c>
      <c r="L303" s="130"/>
      <c r="M303" s="130">
        <v>4.968</v>
      </c>
      <c r="N303" s="130">
        <v>4.968</v>
      </c>
      <c r="O303" s="130">
        <v>4.968</v>
      </c>
      <c r="P303" s="130">
        <v>4.968</v>
      </c>
      <c r="Q303" s="124">
        <v>0</v>
      </c>
      <c r="R303" s="130"/>
      <c r="S303" s="126"/>
    </row>
    <row r="304" s="103" customFormat="1" ht="84" spans="1:19">
      <c r="A304" s="107" t="s">
        <v>82</v>
      </c>
      <c r="B304" s="107" t="s">
        <v>83</v>
      </c>
      <c r="C304" s="107" t="s">
        <v>236</v>
      </c>
      <c r="D304" s="107"/>
      <c r="E304" s="107"/>
      <c r="F304" s="107" t="s">
        <v>85</v>
      </c>
      <c r="G304" s="107" t="s">
        <v>86</v>
      </c>
      <c r="H304" s="107" t="s">
        <v>63</v>
      </c>
      <c r="I304" s="107" t="s">
        <v>272</v>
      </c>
      <c r="J304" s="132">
        <v>126</v>
      </c>
      <c r="K304" s="107" t="s">
        <v>65</v>
      </c>
      <c r="L304" s="124"/>
      <c r="M304" s="124">
        <v>126</v>
      </c>
      <c r="N304" s="124">
        <v>126</v>
      </c>
      <c r="O304" s="124">
        <v>126</v>
      </c>
      <c r="P304" s="124">
        <v>126</v>
      </c>
      <c r="Q304" s="124">
        <v>0</v>
      </c>
      <c r="R304" s="124"/>
      <c r="S304" s="124"/>
    </row>
    <row r="305" s="103" customFormat="1" ht="84" spans="1:19">
      <c r="A305" s="8" t="s">
        <v>82</v>
      </c>
      <c r="B305" s="8" t="s">
        <v>83</v>
      </c>
      <c r="C305" s="8" t="s">
        <v>237</v>
      </c>
      <c r="D305" s="8"/>
      <c r="E305" s="8"/>
      <c r="F305" s="8" t="s">
        <v>88</v>
      </c>
      <c r="G305" s="109" t="s">
        <v>89</v>
      </c>
      <c r="H305" s="107" t="s">
        <v>63</v>
      </c>
      <c r="I305" s="107" t="s">
        <v>272</v>
      </c>
      <c r="J305" s="133">
        <v>28.06</v>
      </c>
      <c r="K305" s="8" t="s">
        <v>65</v>
      </c>
      <c r="L305" s="126"/>
      <c r="M305" s="126">
        <v>28.06</v>
      </c>
      <c r="N305" s="126">
        <v>28.06</v>
      </c>
      <c r="O305" s="126">
        <v>0</v>
      </c>
      <c r="P305" s="126">
        <v>0</v>
      </c>
      <c r="Q305" s="124">
        <v>0</v>
      </c>
      <c r="R305" s="126"/>
      <c r="S305" s="126"/>
    </row>
    <row r="306" s="103" customFormat="1" ht="36" spans="1:19">
      <c r="A306" s="8" t="s">
        <v>90</v>
      </c>
      <c r="B306" s="8" t="s">
        <v>91</v>
      </c>
      <c r="C306" s="8" t="s">
        <v>92</v>
      </c>
      <c r="D306" s="8"/>
      <c r="E306" s="8"/>
      <c r="F306" s="8" t="s">
        <v>93</v>
      </c>
      <c r="G306" s="109" t="s">
        <v>94</v>
      </c>
      <c r="H306" s="107" t="s">
        <v>63</v>
      </c>
      <c r="I306" s="107" t="s">
        <v>272</v>
      </c>
      <c r="J306" s="110">
        <v>104.1</v>
      </c>
      <c r="K306" s="8" t="s">
        <v>65</v>
      </c>
      <c r="L306" s="126"/>
      <c r="M306" s="126">
        <v>104.1</v>
      </c>
      <c r="N306" s="126">
        <v>104.1</v>
      </c>
      <c r="O306" s="126">
        <v>20</v>
      </c>
      <c r="P306" s="126">
        <v>20</v>
      </c>
      <c r="Q306" s="124">
        <v>0</v>
      </c>
      <c r="R306" s="126"/>
      <c r="S306" s="126"/>
    </row>
    <row r="307" s="103" customFormat="1" ht="36" spans="1:19">
      <c r="A307" s="8" t="s">
        <v>90</v>
      </c>
      <c r="B307" s="8" t="s">
        <v>91</v>
      </c>
      <c r="C307" s="8" t="s">
        <v>95</v>
      </c>
      <c r="D307" s="8"/>
      <c r="E307" s="8"/>
      <c r="F307" s="8" t="s">
        <v>96</v>
      </c>
      <c r="G307" s="8" t="s">
        <v>97</v>
      </c>
      <c r="H307" s="8" t="s">
        <v>63</v>
      </c>
      <c r="I307" s="134" t="s">
        <v>272</v>
      </c>
      <c r="J307" s="127">
        <v>45.72</v>
      </c>
      <c r="K307" s="8" t="s">
        <v>65</v>
      </c>
      <c r="L307" s="8"/>
      <c r="M307" s="126">
        <v>45.72</v>
      </c>
      <c r="N307" s="126">
        <v>45.72</v>
      </c>
      <c r="O307" s="126">
        <v>45.72</v>
      </c>
      <c r="P307" s="126">
        <v>45.72</v>
      </c>
      <c r="Q307" s="124">
        <v>0</v>
      </c>
      <c r="R307" s="126"/>
      <c r="S307" s="8"/>
    </row>
    <row r="308" s="103" customFormat="1" ht="36" spans="1:19">
      <c r="A308" s="8" t="s">
        <v>98</v>
      </c>
      <c r="B308" s="8" t="s">
        <v>99</v>
      </c>
      <c r="C308" s="111" t="s">
        <v>100</v>
      </c>
      <c r="D308" s="110"/>
      <c r="E308" s="110"/>
      <c r="F308" s="8" t="s">
        <v>101</v>
      </c>
      <c r="G308" s="8" t="s">
        <v>102</v>
      </c>
      <c r="H308" s="107" t="s">
        <v>63</v>
      </c>
      <c r="I308" s="107" t="s">
        <v>272</v>
      </c>
      <c r="J308" s="110">
        <v>1113</v>
      </c>
      <c r="K308" s="8" t="s">
        <v>65</v>
      </c>
      <c r="L308" s="114"/>
      <c r="M308" s="135">
        <v>1113</v>
      </c>
      <c r="N308" s="135">
        <v>1113</v>
      </c>
      <c r="O308" s="135">
        <v>938.821284</v>
      </c>
      <c r="P308" s="135">
        <v>938.821284</v>
      </c>
      <c r="Q308" s="124">
        <v>0</v>
      </c>
      <c r="R308" s="135"/>
      <c r="S308" s="114"/>
    </row>
    <row r="309" s="103" customFormat="1" ht="48" spans="1:19">
      <c r="A309" s="8" t="s">
        <v>103</v>
      </c>
      <c r="B309" s="8" t="s">
        <v>104</v>
      </c>
      <c r="C309" s="8" t="s">
        <v>105</v>
      </c>
      <c r="D309" s="110"/>
      <c r="E309" s="110"/>
      <c r="F309" s="8" t="s">
        <v>106</v>
      </c>
      <c r="G309" s="8" t="s">
        <v>107</v>
      </c>
      <c r="H309" s="107" t="s">
        <v>63</v>
      </c>
      <c r="I309" s="107" t="s">
        <v>272</v>
      </c>
      <c r="J309" s="8">
        <v>76</v>
      </c>
      <c r="K309" s="8" t="s">
        <v>65</v>
      </c>
      <c r="L309" s="114"/>
      <c r="M309" s="135">
        <v>76</v>
      </c>
      <c r="N309" s="135">
        <v>76</v>
      </c>
      <c r="O309" s="135">
        <v>9.494739</v>
      </c>
      <c r="P309" s="135">
        <v>9.494739</v>
      </c>
      <c r="Q309" s="124">
        <v>0</v>
      </c>
      <c r="R309" s="135"/>
      <c r="S309" s="114"/>
    </row>
    <row r="310" s="103" customFormat="1" ht="36" spans="1:19">
      <c r="A310" s="110" t="s">
        <v>108</v>
      </c>
      <c r="B310" s="8" t="s">
        <v>109</v>
      </c>
      <c r="C310" s="8" t="s">
        <v>110</v>
      </c>
      <c r="D310" s="110"/>
      <c r="E310" s="110"/>
      <c r="F310" s="8" t="s">
        <v>111</v>
      </c>
      <c r="G310" s="109" t="s">
        <v>112</v>
      </c>
      <c r="H310" s="107" t="s">
        <v>63</v>
      </c>
      <c r="I310" s="107" t="s">
        <v>272</v>
      </c>
      <c r="J310" s="136">
        <v>484</v>
      </c>
      <c r="K310" s="8" t="s">
        <v>65</v>
      </c>
      <c r="L310" s="130"/>
      <c r="M310" s="130">
        <v>484</v>
      </c>
      <c r="N310" s="130">
        <v>484</v>
      </c>
      <c r="O310" s="130">
        <v>0</v>
      </c>
      <c r="P310" s="130">
        <v>0</v>
      </c>
      <c r="Q310" s="124">
        <v>0</v>
      </c>
      <c r="R310" s="130"/>
      <c r="S310" s="126"/>
    </row>
    <row r="311" s="103" customFormat="1" ht="48" spans="1:19">
      <c r="A311" s="110" t="s">
        <v>113</v>
      </c>
      <c r="B311" s="8" t="s">
        <v>114</v>
      </c>
      <c r="C311" s="8" t="s">
        <v>115</v>
      </c>
      <c r="D311" s="110"/>
      <c r="E311" s="110"/>
      <c r="F311" s="8" t="s">
        <v>116</v>
      </c>
      <c r="G311" s="109" t="s">
        <v>117</v>
      </c>
      <c r="H311" s="107" t="s">
        <v>63</v>
      </c>
      <c r="I311" s="107" t="s">
        <v>272</v>
      </c>
      <c r="J311" s="136">
        <v>750</v>
      </c>
      <c r="K311" s="8" t="s">
        <v>65</v>
      </c>
      <c r="L311" s="130"/>
      <c r="M311" s="130"/>
      <c r="N311" s="130"/>
      <c r="O311" s="130"/>
      <c r="P311" s="130"/>
      <c r="Q311" s="130"/>
      <c r="R311" s="130"/>
      <c r="S311" s="126"/>
    </row>
    <row r="312" s="103" customFormat="1" ht="60" spans="1:19">
      <c r="A312" s="107" t="s">
        <v>118</v>
      </c>
      <c r="B312" s="107" t="s">
        <v>119</v>
      </c>
      <c r="C312" s="8" t="s">
        <v>120</v>
      </c>
      <c r="D312" s="110"/>
      <c r="E312" s="110"/>
      <c r="F312" s="107" t="s">
        <v>121</v>
      </c>
      <c r="G312" s="109" t="s">
        <v>122</v>
      </c>
      <c r="H312" s="107" t="s">
        <v>63</v>
      </c>
      <c r="I312" s="107" t="s">
        <v>272</v>
      </c>
      <c r="J312" s="136">
        <v>1895</v>
      </c>
      <c r="K312" s="110" t="s">
        <v>65</v>
      </c>
      <c r="L312" s="130"/>
      <c r="M312" s="130"/>
      <c r="N312" s="130"/>
      <c r="O312" s="130"/>
      <c r="P312" s="130"/>
      <c r="Q312" s="130"/>
      <c r="R312" s="130"/>
      <c r="S312" s="126"/>
    </row>
    <row r="313" s="103" customFormat="1" ht="60" spans="1:19">
      <c r="A313" s="8" t="s">
        <v>118</v>
      </c>
      <c r="B313" s="8" t="s">
        <v>119</v>
      </c>
      <c r="C313" s="8" t="s">
        <v>123</v>
      </c>
      <c r="D313" s="110"/>
      <c r="E313" s="110"/>
      <c r="F313" s="8" t="s">
        <v>124</v>
      </c>
      <c r="G313" s="8" t="s">
        <v>125</v>
      </c>
      <c r="H313" s="107" t="s">
        <v>63</v>
      </c>
      <c r="I313" s="107" t="s">
        <v>272</v>
      </c>
      <c r="J313" s="110">
        <v>5667</v>
      </c>
      <c r="K313" s="8" t="s">
        <v>65</v>
      </c>
      <c r="L313" s="114"/>
      <c r="M313" s="135"/>
      <c r="N313" s="135"/>
      <c r="O313" s="135"/>
      <c r="P313" s="135"/>
      <c r="Q313" s="135"/>
      <c r="R313" s="135"/>
      <c r="S313" s="114"/>
    </row>
    <row r="314" s="103" customFormat="1" ht="96" spans="1:19">
      <c r="A314" s="8" t="s">
        <v>126</v>
      </c>
      <c r="B314" s="8" t="s">
        <v>127</v>
      </c>
      <c r="C314" s="8" t="s">
        <v>128</v>
      </c>
      <c r="D314" s="110"/>
      <c r="E314" s="110"/>
      <c r="F314" s="8" t="s">
        <v>129</v>
      </c>
      <c r="G314" s="8" t="s">
        <v>130</v>
      </c>
      <c r="H314" s="107" t="s">
        <v>63</v>
      </c>
      <c r="I314" s="107" t="s">
        <v>272</v>
      </c>
      <c r="J314" s="8">
        <v>39</v>
      </c>
      <c r="K314" s="8" t="s">
        <v>65</v>
      </c>
      <c r="L314" s="8"/>
      <c r="M314" s="8">
        <v>39</v>
      </c>
      <c r="N314" s="8">
        <v>39</v>
      </c>
      <c r="O314" s="8">
        <v>0</v>
      </c>
      <c r="P314" s="8">
        <v>0</v>
      </c>
      <c r="Q314" s="124">
        <v>0</v>
      </c>
      <c r="R314" s="135"/>
      <c r="S314" s="114"/>
    </row>
    <row r="315" s="103" customFormat="1" ht="36" spans="1:19">
      <c r="A315" s="107" t="s">
        <v>131</v>
      </c>
      <c r="B315" s="107" t="s">
        <v>132</v>
      </c>
      <c r="C315" s="107" t="s">
        <v>133</v>
      </c>
      <c r="D315" s="107"/>
      <c r="E315" s="107"/>
      <c r="F315" s="107" t="s">
        <v>134</v>
      </c>
      <c r="G315" s="107" t="s">
        <v>135</v>
      </c>
      <c r="H315" s="107" t="s">
        <v>63</v>
      </c>
      <c r="I315" s="107" t="s">
        <v>272</v>
      </c>
      <c r="J315" s="107">
        <v>28934</v>
      </c>
      <c r="K315" s="107" t="s">
        <v>65</v>
      </c>
      <c r="L315" s="124"/>
      <c r="M315" s="124">
        <v>27909</v>
      </c>
      <c r="N315" s="124">
        <v>27909</v>
      </c>
      <c r="O315" s="124">
        <v>25855.640639</v>
      </c>
      <c r="P315" s="124">
        <v>20075.768491</v>
      </c>
      <c r="Q315" s="124">
        <v>5719.872148</v>
      </c>
      <c r="R315" s="124">
        <v>60</v>
      </c>
      <c r="S315" s="107"/>
    </row>
    <row r="316" s="103" customFormat="1" ht="36" spans="1:19">
      <c r="A316" s="8" t="s">
        <v>131</v>
      </c>
      <c r="B316" s="8" t="s">
        <v>132</v>
      </c>
      <c r="C316" s="8" t="s">
        <v>136</v>
      </c>
      <c r="D316" s="8"/>
      <c r="E316" s="8"/>
      <c r="F316" s="8" t="s">
        <v>137</v>
      </c>
      <c r="G316" s="109" t="s">
        <v>138</v>
      </c>
      <c r="H316" s="107" t="s">
        <v>63</v>
      </c>
      <c r="I316" s="107" t="s">
        <v>272</v>
      </c>
      <c r="J316" s="137">
        <v>10473</v>
      </c>
      <c r="K316" s="8" t="s">
        <v>65</v>
      </c>
      <c r="L316" s="126"/>
      <c r="M316" s="126">
        <v>9722</v>
      </c>
      <c r="N316" s="126">
        <v>9722</v>
      </c>
      <c r="O316" s="126">
        <v>7776.012272</v>
      </c>
      <c r="P316" s="126">
        <v>4820.096388</v>
      </c>
      <c r="Q316" s="124">
        <v>2955.915884</v>
      </c>
      <c r="R316" s="126"/>
      <c r="S316" s="126"/>
    </row>
    <row r="317" s="103" customFormat="1" ht="36" spans="1:19">
      <c r="A317" s="107" t="s">
        <v>139</v>
      </c>
      <c r="B317" s="107" t="s">
        <v>140</v>
      </c>
      <c r="C317" s="107" t="s">
        <v>243</v>
      </c>
      <c r="D317" s="107"/>
      <c r="E317" s="107"/>
      <c r="F317" s="107" t="s">
        <v>142</v>
      </c>
      <c r="G317" s="107" t="s">
        <v>143</v>
      </c>
      <c r="H317" s="107" t="s">
        <v>63</v>
      </c>
      <c r="I317" s="107" t="s">
        <v>272</v>
      </c>
      <c r="J317" s="138">
        <v>823</v>
      </c>
      <c r="K317" s="107" t="s">
        <v>65</v>
      </c>
      <c r="L317" s="124"/>
      <c r="M317" s="124"/>
      <c r="N317" s="124"/>
      <c r="O317" s="124"/>
      <c r="P317" s="124"/>
      <c r="Q317" s="124"/>
      <c r="R317" s="124"/>
      <c r="S317" s="107"/>
    </row>
    <row r="318" s="103" customFormat="1" ht="36" spans="1:19">
      <c r="A318" s="107" t="s">
        <v>139</v>
      </c>
      <c r="B318" s="107" t="s">
        <v>140</v>
      </c>
      <c r="C318" s="8" t="s">
        <v>144</v>
      </c>
      <c r="D318" s="110"/>
      <c r="E318" s="110"/>
      <c r="F318" s="107" t="s">
        <v>145</v>
      </c>
      <c r="G318" s="109" t="s">
        <v>146</v>
      </c>
      <c r="H318" s="107" t="s">
        <v>63</v>
      </c>
      <c r="I318" s="107" t="s">
        <v>272</v>
      </c>
      <c r="J318" s="107">
        <v>1063</v>
      </c>
      <c r="K318" s="110" t="s">
        <v>65</v>
      </c>
      <c r="L318" s="130"/>
      <c r="M318" s="130"/>
      <c r="N318" s="130"/>
      <c r="O318" s="130"/>
      <c r="P318" s="130"/>
      <c r="Q318" s="130"/>
      <c r="R318" s="130"/>
      <c r="S318" s="126"/>
    </row>
    <row r="319" s="103" customFormat="1" ht="36" spans="1:19">
      <c r="A319" s="107" t="s">
        <v>147</v>
      </c>
      <c r="B319" s="107" t="s">
        <v>148</v>
      </c>
      <c r="C319" s="107" t="s">
        <v>236</v>
      </c>
      <c r="D319" s="107"/>
      <c r="E319" s="107"/>
      <c r="F319" s="107" t="s">
        <v>85</v>
      </c>
      <c r="G319" s="107" t="s">
        <v>86</v>
      </c>
      <c r="H319" s="107" t="s">
        <v>63</v>
      </c>
      <c r="I319" s="107" t="s">
        <v>272</v>
      </c>
      <c r="J319" s="132">
        <v>731</v>
      </c>
      <c r="K319" s="107" t="s">
        <v>65</v>
      </c>
      <c r="L319" s="124"/>
      <c r="M319" s="124">
        <v>731</v>
      </c>
      <c r="N319" s="124">
        <v>731</v>
      </c>
      <c r="O319" s="124">
        <v>731</v>
      </c>
      <c r="P319" s="124">
        <v>731</v>
      </c>
      <c r="Q319" s="124">
        <v>0</v>
      </c>
      <c r="R319" s="124"/>
      <c r="S319" s="107"/>
    </row>
    <row r="320" s="103" customFormat="1" ht="36" spans="1:19">
      <c r="A320" s="8" t="s">
        <v>147</v>
      </c>
      <c r="B320" s="8" t="s">
        <v>148</v>
      </c>
      <c r="C320" s="8" t="s">
        <v>244</v>
      </c>
      <c r="D320" s="8"/>
      <c r="E320" s="8"/>
      <c r="F320" s="8" t="s">
        <v>150</v>
      </c>
      <c r="G320" s="109" t="s">
        <v>151</v>
      </c>
      <c r="H320" s="107" t="s">
        <v>63</v>
      </c>
      <c r="I320" s="107" t="s">
        <v>272</v>
      </c>
      <c r="J320" s="140">
        <v>779.19</v>
      </c>
      <c r="K320" s="8" t="s">
        <v>65</v>
      </c>
      <c r="L320" s="126"/>
      <c r="M320" s="126">
        <v>779.19</v>
      </c>
      <c r="N320" s="126">
        <v>779.19</v>
      </c>
      <c r="O320" s="126">
        <v>776.02782</v>
      </c>
      <c r="P320" s="126">
        <v>776.02782</v>
      </c>
      <c r="Q320" s="124">
        <v>0</v>
      </c>
      <c r="R320" s="126"/>
      <c r="S320" s="126"/>
    </row>
    <row r="321" s="103" customFormat="1" ht="36" spans="1:19">
      <c r="A321" s="107" t="s">
        <v>152</v>
      </c>
      <c r="B321" s="107" t="s">
        <v>153</v>
      </c>
      <c r="C321" s="107" t="s">
        <v>245</v>
      </c>
      <c r="D321" s="107"/>
      <c r="E321" s="107"/>
      <c r="F321" s="107" t="s">
        <v>246</v>
      </c>
      <c r="G321" s="107" t="s">
        <v>156</v>
      </c>
      <c r="H321" s="107" t="s">
        <v>63</v>
      </c>
      <c r="I321" s="107" t="s">
        <v>272</v>
      </c>
      <c r="J321" s="132">
        <v>1258.06</v>
      </c>
      <c r="K321" s="107" t="s">
        <v>65</v>
      </c>
      <c r="L321" s="130"/>
      <c r="M321" s="130">
        <v>1258.06</v>
      </c>
      <c r="N321" s="130">
        <v>1258.06</v>
      </c>
      <c r="O321" s="130">
        <v>1258.06</v>
      </c>
      <c r="P321" s="130">
        <v>1258.06</v>
      </c>
      <c r="Q321" s="124">
        <v>0</v>
      </c>
      <c r="R321" s="130"/>
      <c r="S321" s="126"/>
    </row>
    <row r="322" s="103" customFormat="1" ht="36" spans="1:19">
      <c r="A322" s="8" t="s">
        <v>152</v>
      </c>
      <c r="B322" s="8" t="s">
        <v>153</v>
      </c>
      <c r="C322" s="8" t="s">
        <v>247</v>
      </c>
      <c r="D322" s="8"/>
      <c r="E322" s="8"/>
      <c r="F322" s="8" t="s">
        <v>248</v>
      </c>
      <c r="G322" s="109" t="s">
        <v>159</v>
      </c>
      <c r="H322" s="107" t="s">
        <v>63</v>
      </c>
      <c r="I322" s="107" t="s">
        <v>272</v>
      </c>
      <c r="J322" s="141">
        <v>778.64</v>
      </c>
      <c r="K322" s="8" t="s">
        <v>65</v>
      </c>
      <c r="L322" s="126"/>
      <c r="M322" s="126">
        <v>778.64</v>
      </c>
      <c r="N322" s="126">
        <v>778.64</v>
      </c>
      <c r="O322" s="126">
        <v>563.286605</v>
      </c>
      <c r="P322" s="126">
        <v>563.286605</v>
      </c>
      <c r="Q322" s="124">
        <v>0</v>
      </c>
      <c r="R322" s="126"/>
      <c r="S322" s="126"/>
    </row>
    <row r="323" s="103" customFormat="1" ht="36" spans="1:19">
      <c r="A323" s="110" t="s">
        <v>160</v>
      </c>
      <c r="B323" s="107" t="s">
        <v>161</v>
      </c>
      <c r="C323" s="8" t="s">
        <v>162</v>
      </c>
      <c r="D323" s="114"/>
      <c r="E323" s="114"/>
      <c r="F323" s="107" t="s">
        <v>163</v>
      </c>
      <c r="G323" s="115" t="s">
        <v>164</v>
      </c>
      <c r="H323" s="107" t="s">
        <v>63</v>
      </c>
      <c r="I323" s="107" t="s">
        <v>272</v>
      </c>
      <c r="J323" s="110">
        <v>4340.19</v>
      </c>
      <c r="K323" s="8" t="s">
        <v>65</v>
      </c>
      <c r="L323" s="114"/>
      <c r="M323" s="135">
        <v>4340.19</v>
      </c>
      <c r="N323" s="135">
        <v>4340.19</v>
      </c>
      <c r="O323" s="135">
        <v>3758.33759</v>
      </c>
      <c r="P323" s="135">
        <v>3079.039735</v>
      </c>
      <c r="Q323" s="124">
        <v>679.297855</v>
      </c>
      <c r="R323" s="135"/>
      <c r="S323" s="114"/>
    </row>
    <row r="324" s="103" customFormat="1" ht="36" spans="1:19">
      <c r="A324" s="110" t="s">
        <v>165</v>
      </c>
      <c r="B324" s="8" t="s">
        <v>166</v>
      </c>
      <c r="C324" s="8" t="s">
        <v>167</v>
      </c>
      <c r="D324" s="110"/>
      <c r="E324" s="110"/>
      <c r="F324" s="8" t="s">
        <v>168</v>
      </c>
      <c r="G324" s="109" t="s">
        <v>169</v>
      </c>
      <c r="H324" s="107" t="s">
        <v>63</v>
      </c>
      <c r="I324" s="107" t="s">
        <v>272</v>
      </c>
      <c r="J324" s="142">
        <v>619</v>
      </c>
      <c r="K324" s="8" t="s">
        <v>65</v>
      </c>
      <c r="L324" s="126"/>
      <c r="M324" s="126">
        <v>619</v>
      </c>
      <c r="N324" s="126">
        <v>619</v>
      </c>
      <c r="O324" s="126">
        <v>619</v>
      </c>
      <c r="P324" s="126">
        <v>619</v>
      </c>
      <c r="Q324" s="124">
        <v>0</v>
      </c>
      <c r="R324" s="126"/>
      <c r="S324" s="126"/>
    </row>
    <row r="325" s="103" customFormat="1" ht="36" spans="1:19">
      <c r="A325" s="110" t="s">
        <v>165</v>
      </c>
      <c r="B325" s="8" t="s">
        <v>166</v>
      </c>
      <c r="C325" s="8" t="s">
        <v>167</v>
      </c>
      <c r="D325" s="110"/>
      <c r="E325" s="110"/>
      <c r="F325" s="8" t="s">
        <v>170</v>
      </c>
      <c r="G325" s="109" t="s">
        <v>171</v>
      </c>
      <c r="H325" s="107" t="s">
        <v>63</v>
      </c>
      <c r="I325" s="107" t="s">
        <v>272</v>
      </c>
      <c r="J325" s="143">
        <v>195</v>
      </c>
      <c r="K325" s="8" t="s">
        <v>65</v>
      </c>
      <c r="L325" s="126"/>
      <c r="M325" s="126">
        <v>195</v>
      </c>
      <c r="N325" s="126">
        <v>195</v>
      </c>
      <c r="O325" s="126">
        <v>195</v>
      </c>
      <c r="P325" s="126">
        <v>195</v>
      </c>
      <c r="Q325" s="124">
        <v>0</v>
      </c>
      <c r="R325" s="126"/>
      <c r="S325" s="126"/>
    </row>
    <row r="326" s="103" customFormat="1" ht="36" spans="1:19">
      <c r="A326" s="110" t="s">
        <v>165</v>
      </c>
      <c r="B326" s="8" t="s">
        <v>166</v>
      </c>
      <c r="C326" s="8" t="s">
        <v>167</v>
      </c>
      <c r="D326" s="110"/>
      <c r="E326" s="110"/>
      <c r="F326" s="8" t="s">
        <v>172</v>
      </c>
      <c r="G326" s="109" t="s">
        <v>173</v>
      </c>
      <c r="H326" s="107" t="s">
        <v>63</v>
      </c>
      <c r="I326" s="107" t="s">
        <v>272</v>
      </c>
      <c r="J326" s="188">
        <v>375</v>
      </c>
      <c r="K326" s="8" t="s">
        <v>65</v>
      </c>
      <c r="L326" s="126"/>
      <c r="M326" s="126">
        <v>375</v>
      </c>
      <c r="N326" s="126">
        <v>375</v>
      </c>
      <c r="O326" s="126">
        <v>58</v>
      </c>
      <c r="P326" s="126">
        <v>58</v>
      </c>
      <c r="Q326" s="124">
        <v>0</v>
      </c>
      <c r="R326" s="126"/>
      <c r="S326" s="126"/>
    </row>
    <row r="327" s="103" customFormat="1" ht="84" spans="1:19">
      <c r="A327" s="116" t="s">
        <v>174</v>
      </c>
      <c r="B327" s="117" t="s">
        <v>175</v>
      </c>
      <c r="C327" s="117" t="s">
        <v>176</v>
      </c>
      <c r="D327" s="116"/>
      <c r="E327" s="116"/>
      <c r="F327" s="117" t="s">
        <v>177</v>
      </c>
      <c r="G327" s="115" t="s">
        <v>261</v>
      </c>
      <c r="H327" s="107" t="s">
        <v>63</v>
      </c>
      <c r="I327" s="107" t="s">
        <v>272</v>
      </c>
      <c r="J327" s="107">
        <v>625.6</v>
      </c>
      <c r="K327" s="110" t="s">
        <v>65</v>
      </c>
      <c r="L327" s="107"/>
      <c r="M327" s="107"/>
      <c r="N327" s="107"/>
      <c r="O327" s="107"/>
      <c r="P327" s="114"/>
      <c r="Q327" s="114"/>
      <c r="R327" s="114"/>
      <c r="S327" s="114"/>
    </row>
    <row r="328" s="103" customFormat="1" ht="36" spans="1:19">
      <c r="A328" s="110" t="s">
        <v>178</v>
      </c>
      <c r="B328" s="107" t="s">
        <v>179</v>
      </c>
      <c r="C328" s="8" t="s">
        <v>180</v>
      </c>
      <c r="D328" s="110"/>
      <c r="E328" s="110"/>
      <c r="F328" s="107" t="s">
        <v>181</v>
      </c>
      <c r="G328" s="115" t="s">
        <v>182</v>
      </c>
      <c r="H328" s="107" t="s">
        <v>63</v>
      </c>
      <c r="I328" s="107" t="s">
        <v>272</v>
      </c>
      <c r="J328" s="8">
        <v>10.2</v>
      </c>
      <c r="K328" s="8" t="s">
        <v>65</v>
      </c>
      <c r="L328" s="114"/>
      <c r="M328" s="135"/>
      <c r="N328" s="135"/>
      <c r="O328" s="135"/>
      <c r="P328" s="135"/>
      <c r="Q328" s="135"/>
      <c r="R328" s="135"/>
      <c r="S328" s="114"/>
    </row>
    <row r="329" s="103" customFormat="1" ht="36" spans="1:19">
      <c r="A329" s="110" t="s">
        <v>178</v>
      </c>
      <c r="B329" s="107" t="s">
        <v>179</v>
      </c>
      <c r="C329" s="8" t="s">
        <v>183</v>
      </c>
      <c r="D329" s="110"/>
      <c r="E329" s="110"/>
      <c r="F329" s="107" t="s">
        <v>184</v>
      </c>
      <c r="G329" s="8" t="s">
        <v>185</v>
      </c>
      <c r="H329" s="107" t="s">
        <v>63</v>
      </c>
      <c r="I329" s="107" t="s">
        <v>272</v>
      </c>
      <c r="J329" s="110">
        <v>322</v>
      </c>
      <c r="K329" s="8" t="s">
        <v>65</v>
      </c>
      <c r="L329" s="114"/>
      <c r="M329" s="135"/>
      <c r="N329" s="135"/>
      <c r="O329" s="135"/>
      <c r="P329" s="135"/>
      <c r="Q329" s="135"/>
      <c r="R329" s="135"/>
      <c r="S329" s="114"/>
    </row>
    <row r="330" s="103" customFormat="1" ht="108" spans="1:19">
      <c r="A330" s="107" t="s">
        <v>186</v>
      </c>
      <c r="B330" s="107" t="s">
        <v>187</v>
      </c>
      <c r="C330" s="107" t="s">
        <v>188</v>
      </c>
      <c r="D330" s="107"/>
      <c r="E330" s="107"/>
      <c r="F330" s="107" t="s">
        <v>189</v>
      </c>
      <c r="G330" s="107" t="s">
        <v>190</v>
      </c>
      <c r="H330" s="107" t="s">
        <v>63</v>
      </c>
      <c r="I330" s="107" t="s">
        <v>272</v>
      </c>
      <c r="J330" s="107">
        <v>8175.5</v>
      </c>
      <c r="K330" s="107" t="s">
        <v>65</v>
      </c>
      <c r="L330" s="126"/>
      <c r="M330" s="126">
        <v>8175.5</v>
      </c>
      <c r="N330" s="126">
        <v>8175.5</v>
      </c>
      <c r="O330" s="126">
        <v>8204.973385</v>
      </c>
      <c r="P330" s="126">
        <v>8204.973385</v>
      </c>
      <c r="Q330" s="124">
        <v>0</v>
      </c>
      <c r="R330" s="126"/>
      <c r="S330" s="126"/>
    </row>
    <row r="331" s="103" customFormat="1" ht="36" spans="1:19">
      <c r="A331" s="107" t="s">
        <v>58</v>
      </c>
      <c r="B331" s="107" t="s">
        <v>191</v>
      </c>
      <c r="C331" s="110"/>
      <c r="D331" s="110"/>
      <c r="E331" s="110"/>
      <c r="F331" s="8" t="s">
        <v>192</v>
      </c>
      <c r="G331" s="109" t="s">
        <v>193</v>
      </c>
      <c r="H331" s="107" t="s">
        <v>63</v>
      </c>
      <c r="I331" s="107" t="s">
        <v>272</v>
      </c>
      <c r="J331" s="145">
        <v>41.4</v>
      </c>
      <c r="K331" s="110" t="s">
        <v>194</v>
      </c>
      <c r="L331" s="130"/>
      <c r="M331" s="130">
        <v>41.4</v>
      </c>
      <c r="N331" s="130">
        <v>41.4</v>
      </c>
      <c r="O331" s="130">
        <v>41.4</v>
      </c>
      <c r="P331" s="130">
        <v>41.4</v>
      </c>
      <c r="Q331" s="124">
        <v>0</v>
      </c>
      <c r="R331" s="130"/>
      <c r="S331" s="126"/>
    </row>
    <row r="332" s="103" customFormat="1" ht="48" spans="1:19">
      <c r="A332" s="107" t="s">
        <v>195</v>
      </c>
      <c r="B332" s="107" t="s">
        <v>196</v>
      </c>
      <c r="C332" s="107"/>
      <c r="D332" s="107"/>
      <c r="E332" s="107"/>
      <c r="F332" s="107" t="s">
        <v>197</v>
      </c>
      <c r="G332" s="107" t="s">
        <v>198</v>
      </c>
      <c r="H332" s="107" t="s">
        <v>63</v>
      </c>
      <c r="I332" s="107" t="s">
        <v>272</v>
      </c>
      <c r="J332" s="107">
        <v>20.04</v>
      </c>
      <c r="K332" s="107" t="s">
        <v>194</v>
      </c>
      <c r="L332" s="124"/>
      <c r="M332" s="124">
        <v>20.04</v>
      </c>
      <c r="N332" s="124">
        <v>20.04</v>
      </c>
      <c r="O332" s="124">
        <v>0</v>
      </c>
      <c r="P332" s="124">
        <v>0</v>
      </c>
      <c r="Q332" s="124">
        <v>0</v>
      </c>
      <c r="R332" s="124"/>
      <c r="S332" s="124"/>
    </row>
    <row r="333" s="103" customFormat="1" ht="48" spans="1:19">
      <c r="A333" s="107" t="s">
        <v>195</v>
      </c>
      <c r="B333" s="107" t="s">
        <v>196</v>
      </c>
      <c r="C333" s="107"/>
      <c r="D333" s="107"/>
      <c r="E333" s="107"/>
      <c r="F333" s="107" t="s">
        <v>199</v>
      </c>
      <c r="G333" s="107" t="s">
        <v>200</v>
      </c>
      <c r="H333" s="107" t="s">
        <v>63</v>
      </c>
      <c r="I333" s="107" t="s">
        <v>272</v>
      </c>
      <c r="J333" s="107">
        <v>8.8</v>
      </c>
      <c r="K333" s="107" t="s">
        <v>194</v>
      </c>
      <c r="L333" s="124"/>
      <c r="M333" s="124">
        <v>8.8</v>
      </c>
      <c r="N333" s="124">
        <v>8.8</v>
      </c>
      <c r="O333" s="124">
        <v>8.8</v>
      </c>
      <c r="P333" s="124">
        <v>8.8</v>
      </c>
      <c r="Q333" s="124">
        <v>0</v>
      </c>
      <c r="R333" s="124"/>
      <c r="S333" s="124"/>
    </row>
    <row r="334" s="103" customFormat="1" ht="36" spans="1:19">
      <c r="A334" s="107" t="s">
        <v>69</v>
      </c>
      <c r="B334" s="107" t="s">
        <v>91</v>
      </c>
      <c r="C334" s="110"/>
      <c r="D334" s="110"/>
      <c r="E334" s="110"/>
      <c r="F334" s="8" t="s">
        <v>201</v>
      </c>
      <c r="G334" s="109" t="s">
        <v>202</v>
      </c>
      <c r="H334" s="107" t="s">
        <v>63</v>
      </c>
      <c r="I334" s="107" t="s">
        <v>272</v>
      </c>
      <c r="J334" s="125">
        <v>276</v>
      </c>
      <c r="K334" s="110" t="s">
        <v>194</v>
      </c>
      <c r="L334" s="130"/>
      <c r="M334" s="130">
        <v>276</v>
      </c>
      <c r="N334" s="130">
        <v>276</v>
      </c>
      <c r="O334" s="130">
        <v>276</v>
      </c>
      <c r="P334" s="130">
        <v>276</v>
      </c>
      <c r="Q334" s="124">
        <v>0</v>
      </c>
      <c r="R334" s="130"/>
      <c r="S334" s="126"/>
    </row>
    <row r="335" s="103" customFormat="1" ht="60" spans="1:19">
      <c r="A335" s="110" t="s">
        <v>82</v>
      </c>
      <c r="B335" s="8" t="s">
        <v>203</v>
      </c>
      <c r="C335" s="110"/>
      <c r="D335" s="110"/>
      <c r="E335" s="110"/>
      <c r="F335" s="8" t="s">
        <v>204</v>
      </c>
      <c r="G335" s="109" t="s">
        <v>205</v>
      </c>
      <c r="H335" s="107" t="s">
        <v>63</v>
      </c>
      <c r="I335" s="107" t="s">
        <v>272</v>
      </c>
      <c r="J335" s="146">
        <v>276</v>
      </c>
      <c r="K335" s="110" t="s">
        <v>194</v>
      </c>
      <c r="L335" s="130"/>
      <c r="M335" s="130">
        <v>276</v>
      </c>
      <c r="N335" s="130">
        <v>276</v>
      </c>
      <c r="O335" s="130">
        <v>261.490794</v>
      </c>
      <c r="P335" s="130">
        <v>100.24</v>
      </c>
      <c r="Q335" s="124">
        <v>161.250794</v>
      </c>
      <c r="R335" s="130"/>
      <c r="S335" s="126"/>
    </row>
    <row r="336" s="103" customFormat="1" ht="36" spans="1:19">
      <c r="A336" s="107" t="s">
        <v>131</v>
      </c>
      <c r="B336" s="107" t="s">
        <v>206</v>
      </c>
      <c r="C336" s="107"/>
      <c r="D336" s="107"/>
      <c r="E336" s="107"/>
      <c r="F336" s="107" t="s">
        <v>207</v>
      </c>
      <c r="G336" s="107" t="s">
        <v>208</v>
      </c>
      <c r="H336" s="107" t="s">
        <v>63</v>
      </c>
      <c r="I336" s="107" t="s">
        <v>272</v>
      </c>
      <c r="J336" s="107">
        <v>45656</v>
      </c>
      <c r="K336" s="107" t="s">
        <v>194</v>
      </c>
      <c r="L336" s="124"/>
      <c r="M336" s="124">
        <v>44944.6</v>
      </c>
      <c r="N336" s="124">
        <v>44944.6</v>
      </c>
      <c r="O336" s="124">
        <v>43409.183454</v>
      </c>
      <c r="P336" s="124">
        <v>2441.377759</v>
      </c>
      <c r="Q336" s="124">
        <v>40967.805695</v>
      </c>
      <c r="R336" s="124"/>
      <c r="S336" s="124"/>
    </row>
    <row r="337" s="103" customFormat="1" ht="60" spans="1:19">
      <c r="A337" s="107" t="s">
        <v>139</v>
      </c>
      <c r="B337" s="107" t="s">
        <v>209</v>
      </c>
      <c r="C337" s="107"/>
      <c r="D337" s="107"/>
      <c r="E337" s="107"/>
      <c r="F337" s="8" t="s">
        <v>210</v>
      </c>
      <c r="G337" s="107" t="s">
        <v>211</v>
      </c>
      <c r="H337" s="107" t="s">
        <v>63</v>
      </c>
      <c r="I337" s="107" t="s">
        <v>272</v>
      </c>
      <c r="J337" s="134">
        <v>453.05</v>
      </c>
      <c r="K337" s="107" t="s">
        <v>194</v>
      </c>
      <c r="L337" s="124"/>
      <c r="M337" s="124">
        <v>453.05</v>
      </c>
      <c r="N337" s="124">
        <v>453.05</v>
      </c>
      <c r="O337" s="124">
        <v>417.07677</v>
      </c>
      <c r="P337" s="124">
        <v>417.07677</v>
      </c>
      <c r="Q337" s="124">
        <v>0</v>
      </c>
      <c r="R337" s="124"/>
      <c r="S337" s="124"/>
    </row>
    <row r="338" s="103" customFormat="1" ht="60" spans="1:19">
      <c r="A338" s="107" t="s">
        <v>147</v>
      </c>
      <c r="B338" s="107" t="s">
        <v>212</v>
      </c>
      <c r="C338" s="107"/>
      <c r="D338" s="107"/>
      <c r="E338" s="107"/>
      <c r="F338" s="8" t="s">
        <v>213</v>
      </c>
      <c r="G338" s="107" t="s">
        <v>211</v>
      </c>
      <c r="H338" s="107" t="s">
        <v>63</v>
      </c>
      <c r="I338" s="107" t="s">
        <v>272</v>
      </c>
      <c r="J338" s="147">
        <v>314.03</v>
      </c>
      <c r="K338" s="107" t="s">
        <v>194</v>
      </c>
      <c r="L338" s="124"/>
      <c r="M338" s="124">
        <v>314.03</v>
      </c>
      <c r="N338" s="124">
        <v>314.03</v>
      </c>
      <c r="O338" s="124">
        <v>179.38</v>
      </c>
      <c r="P338" s="124">
        <v>179.38</v>
      </c>
      <c r="Q338" s="124">
        <v>0</v>
      </c>
      <c r="R338" s="124"/>
      <c r="S338" s="124"/>
    </row>
    <row r="339" s="103" customFormat="1" ht="36" spans="1:19">
      <c r="A339" s="8" t="s">
        <v>147</v>
      </c>
      <c r="B339" s="8" t="s">
        <v>212</v>
      </c>
      <c r="C339" s="8"/>
      <c r="D339" s="8"/>
      <c r="E339" s="8"/>
      <c r="F339" s="8" t="s">
        <v>214</v>
      </c>
      <c r="G339" s="115" t="s">
        <v>215</v>
      </c>
      <c r="H339" s="107" t="s">
        <v>63</v>
      </c>
      <c r="I339" s="107" t="s">
        <v>272</v>
      </c>
      <c r="J339" s="8">
        <v>27.6</v>
      </c>
      <c r="K339" s="8" t="s">
        <v>194</v>
      </c>
      <c r="L339" s="8"/>
      <c r="M339" s="126">
        <v>27.6</v>
      </c>
      <c r="N339" s="126">
        <v>27.6</v>
      </c>
      <c r="O339" s="126">
        <v>0</v>
      </c>
      <c r="P339" s="126">
        <v>0</v>
      </c>
      <c r="Q339" s="124">
        <v>0</v>
      </c>
      <c r="R339" s="126"/>
      <c r="S339" s="8"/>
    </row>
    <row r="340" s="103" customFormat="1" ht="48" spans="1:19">
      <c r="A340" s="107" t="s">
        <v>152</v>
      </c>
      <c r="B340" s="107" t="s">
        <v>216</v>
      </c>
      <c r="C340" s="107"/>
      <c r="D340" s="107"/>
      <c r="E340" s="107"/>
      <c r="F340" s="107" t="s">
        <v>217</v>
      </c>
      <c r="G340" s="107" t="s">
        <v>218</v>
      </c>
      <c r="H340" s="107" t="s">
        <v>63</v>
      </c>
      <c r="I340" s="107" t="s">
        <v>272</v>
      </c>
      <c r="J340" s="148">
        <v>27.26</v>
      </c>
      <c r="K340" s="107" t="s">
        <v>194</v>
      </c>
      <c r="L340" s="124"/>
      <c r="M340" s="124">
        <v>27.26</v>
      </c>
      <c r="N340" s="124">
        <v>27.26</v>
      </c>
      <c r="O340" s="124">
        <v>27.26</v>
      </c>
      <c r="P340" s="124">
        <v>27.26</v>
      </c>
      <c r="Q340" s="124">
        <v>0</v>
      </c>
      <c r="R340" s="124"/>
      <c r="S340" s="124"/>
    </row>
    <row r="341" s="103" customFormat="1" ht="36" spans="1:19">
      <c r="A341" s="107" t="s">
        <v>160</v>
      </c>
      <c r="B341" s="107" t="s">
        <v>219</v>
      </c>
      <c r="C341" s="107"/>
      <c r="D341" s="107"/>
      <c r="E341" s="107"/>
      <c r="F341" s="8" t="s">
        <v>220</v>
      </c>
      <c r="G341" s="107" t="s">
        <v>221</v>
      </c>
      <c r="H341" s="107" t="s">
        <v>63</v>
      </c>
      <c r="I341" s="107" t="s">
        <v>272</v>
      </c>
      <c r="J341" s="150">
        <v>98.35</v>
      </c>
      <c r="K341" s="107" t="s">
        <v>194</v>
      </c>
      <c r="L341" s="124"/>
      <c r="M341" s="124">
        <v>98.35</v>
      </c>
      <c r="N341" s="124">
        <v>98.35</v>
      </c>
      <c r="O341" s="124">
        <v>86.32</v>
      </c>
      <c r="P341" s="124">
        <v>86.32</v>
      </c>
      <c r="Q341" s="124">
        <v>0</v>
      </c>
      <c r="R341" s="124"/>
      <c r="S341" s="124"/>
    </row>
    <row r="342" s="103" customFormat="1" ht="36" spans="1:19">
      <c r="A342" s="107" t="s">
        <v>165</v>
      </c>
      <c r="B342" s="107" t="s">
        <v>222</v>
      </c>
      <c r="C342" s="107"/>
      <c r="D342" s="107"/>
      <c r="E342" s="107"/>
      <c r="F342" s="107" t="s">
        <v>217</v>
      </c>
      <c r="G342" s="107" t="s">
        <v>218</v>
      </c>
      <c r="H342" s="107" t="s">
        <v>63</v>
      </c>
      <c r="I342" s="107" t="s">
        <v>272</v>
      </c>
      <c r="J342" s="148">
        <v>181.73</v>
      </c>
      <c r="K342" s="107" t="s">
        <v>194</v>
      </c>
      <c r="L342" s="124"/>
      <c r="M342" s="124">
        <v>181.73</v>
      </c>
      <c r="N342" s="124">
        <v>181.73</v>
      </c>
      <c r="O342" s="124">
        <v>181.73</v>
      </c>
      <c r="P342" s="124">
        <v>181.73</v>
      </c>
      <c r="Q342" s="124">
        <v>0</v>
      </c>
      <c r="R342" s="124"/>
      <c r="S342" s="124"/>
    </row>
    <row r="343" s="103" customFormat="1" ht="60" spans="1:19">
      <c r="A343" s="107" t="s">
        <v>174</v>
      </c>
      <c r="B343" s="107" t="s">
        <v>166</v>
      </c>
      <c r="C343" s="107"/>
      <c r="D343" s="107"/>
      <c r="E343" s="107"/>
      <c r="F343" s="8" t="s">
        <v>223</v>
      </c>
      <c r="G343" s="107" t="s">
        <v>224</v>
      </c>
      <c r="H343" s="107" t="s">
        <v>63</v>
      </c>
      <c r="I343" s="107" t="s">
        <v>272</v>
      </c>
      <c r="J343" s="107">
        <v>262</v>
      </c>
      <c r="K343" s="107" t="s">
        <v>194</v>
      </c>
      <c r="L343" s="124"/>
      <c r="M343" s="124">
        <v>262</v>
      </c>
      <c r="N343" s="124">
        <v>262</v>
      </c>
      <c r="O343" s="124">
        <v>262</v>
      </c>
      <c r="P343" s="124">
        <v>262</v>
      </c>
      <c r="Q343" s="124">
        <v>0</v>
      </c>
      <c r="R343" s="124"/>
      <c r="S343" s="124"/>
    </row>
    <row r="344" s="103" customFormat="1" ht="60" spans="1:19">
      <c r="A344" s="107" t="s">
        <v>174</v>
      </c>
      <c r="B344" s="107" t="s">
        <v>166</v>
      </c>
      <c r="C344" s="107"/>
      <c r="D344" s="107"/>
      <c r="E344" s="107"/>
      <c r="F344" s="8" t="s">
        <v>225</v>
      </c>
      <c r="G344" s="107" t="s">
        <v>226</v>
      </c>
      <c r="H344" s="107" t="s">
        <v>63</v>
      </c>
      <c r="I344" s="107" t="s">
        <v>272</v>
      </c>
      <c r="J344" s="107">
        <v>14</v>
      </c>
      <c r="K344" s="107" t="s">
        <v>194</v>
      </c>
      <c r="L344" s="124"/>
      <c r="M344" s="124">
        <v>14</v>
      </c>
      <c r="N344" s="124">
        <v>14</v>
      </c>
      <c r="O344" s="124">
        <v>10</v>
      </c>
      <c r="P344" s="124">
        <v>10</v>
      </c>
      <c r="Q344" s="124">
        <v>0</v>
      </c>
      <c r="R344" s="124"/>
      <c r="S344" s="124"/>
    </row>
    <row r="345" s="103" customFormat="1" ht="60" spans="1:19">
      <c r="A345" s="107" t="s">
        <v>174</v>
      </c>
      <c r="B345" s="107" t="s">
        <v>166</v>
      </c>
      <c r="C345" s="107"/>
      <c r="D345" s="107"/>
      <c r="E345" s="107"/>
      <c r="F345" s="8" t="s">
        <v>227</v>
      </c>
      <c r="G345" s="107" t="s">
        <v>228</v>
      </c>
      <c r="H345" s="107" t="s">
        <v>63</v>
      </c>
      <c r="I345" s="107" t="s">
        <v>272</v>
      </c>
      <c r="J345" s="107">
        <v>69</v>
      </c>
      <c r="K345" s="107" t="s">
        <v>194</v>
      </c>
      <c r="L345" s="124"/>
      <c r="M345" s="124">
        <v>69</v>
      </c>
      <c r="N345" s="124">
        <v>69</v>
      </c>
      <c r="O345" s="124">
        <v>69</v>
      </c>
      <c r="P345" s="124">
        <v>69</v>
      </c>
      <c r="Q345" s="124">
        <v>0</v>
      </c>
      <c r="R345" s="124"/>
      <c r="S345" s="124"/>
    </row>
    <row r="346" s="103" customFormat="1" ht="84" spans="1:19">
      <c r="A346" s="107" t="s">
        <v>178</v>
      </c>
      <c r="B346" s="107" t="s">
        <v>229</v>
      </c>
      <c r="C346" s="110"/>
      <c r="D346" s="110"/>
      <c r="E346" s="110"/>
      <c r="F346" s="107" t="s">
        <v>230</v>
      </c>
      <c r="G346" s="109" t="s">
        <v>231</v>
      </c>
      <c r="H346" s="107" t="s">
        <v>63</v>
      </c>
      <c r="I346" s="107" t="s">
        <v>272</v>
      </c>
      <c r="J346" s="146">
        <v>39.28</v>
      </c>
      <c r="K346" s="110" t="s">
        <v>194</v>
      </c>
      <c r="L346" s="130"/>
      <c r="M346" s="130">
        <v>39.28</v>
      </c>
      <c r="N346" s="130">
        <v>39.28</v>
      </c>
      <c r="O346" s="130">
        <v>39.28</v>
      </c>
      <c r="P346" s="130">
        <v>39.28</v>
      </c>
      <c r="Q346" s="124">
        <v>0</v>
      </c>
      <c r="R346" s="130"/>
      <c r="S346" s="126"/>
    </row>
    <row r="347" s="103" customFormat="1" ht="36" spans="1:19">
      <c r="A347" s="110" t="s">
        <v>186</v>
      </c>
      <c r="B347" s="8" t="s">
        <v>59</v>
      </c>
      <c r="C347" s="110"/>
      <c r="D347" s="110"/>
      <c r="E347" s="110"/>
      <c r="F347" s="8" t="s">
        <v>232</v>
      </c>
      <c r="G347" s="109" t="s">
        <v>233</v>
      </c>
      <c r="H347" s="107" t="s">
        <v>63</v>
      </c>
      <c r="I347" s="107" t="s">
        <v>272</v>
      </c>
      <c r="J347" s="151">
        <v>5686</v>
      </c>
      <c r="K347" s="110" t="s">
        <v>194</v>
      </c>
      <c r="L347" s="130"/>
      <c r="M347" s="130"/>
      <c r="N347" s="130"/>
      <c r="O347" s="130"/>
      <c r="P347" s="130"/>
      <c r="Q347" s="130"/>
      <c r="R347" s="130"/>
      <c r="S347" s="124"/>
    </row>
    <row r="348" s="103" customFormat="1" ht="36" spans="1:19">
      <c r="A348" s="107" t="s">
        <v>58</v>
      </c>
      <c r="B348" s="107" t="s">
        <v>59</v>
      </c>
      <c r="C348" s="107" t="s">
        <v>60</v>
      </c>
      <c r="D348" s="107"/>
      <c r="E348" s="107"/>
      <c r="F348" s="107" t="s">
        <v>61</v>
      </c>
      <c r="G348" s="107" t="s">
        <v>62</v>
      </c>
      <c r="H348" s="107" t="s">
        <v>63</v>
      </c>
      <c r="I348" s="107" t="s">
        <v>273</v>
      </c>
      <c r="J348" s="107">
        <v>3137</v>
      </c>
      <c r="K348" s="107" t="s">
        <v>65</v>
      </c>
      <c r="L348" s="124"/>
      <c r="M348" s="124"/>
      <c r="N348" s="124"/>
      <c r="O348" s="124"/>
      <c r="P348" s="124"/>
      <c r="Q348" s="124"/>
      <c r="R348" s="124"/>
      <c r="S348" s="124"/>
    </row>
    <row r="349" s="103" customFormat="1" ht="36" spans="1:19">
      <c r="A349" s="8" t="s">
        <v>58</v>
      </c>
      <c r="B349" s="8" t="s">
        <v>59</v>
      </c>
      <c r="C349" s="8" t="s">
        <v>66</v>
      </c>
      <c r="D349" s="8"/>
      <c r="E349" s="8"/>
      <c r="F349" s="8" t="s">
        <v>67</v>
      </c>
      <c r="G349" s="108" t="s">
        <v>68</v>
      </c>
      <c r="H349" s="107" t="s">
        <v>63</v>
      </c>
      <c r="I349" s="107" t="s">
        <v>273</v>
      </c>
      <c r="J349" s="8">
        <v>2512</v>
      </c>
      <c r="K349" s="8" t="s">
        <v>65</v>
      </c>
      <c r="L349" s="126"/>
      <c r="M349" s="126"/>
      <c r="N349" s="126"/>
      <c r="O349" s="126"/>
      <c r="P349" s="126"/>
      <c r="Q349" s="126"/>
      <c r="R349" s="126"/>
      <c r="S349" s="126"/>
    </row>
    <row r="350" s="103" customFormat="1" ht="36" spans="1:19">
      <c r="A350" s="107" t="s">
        <v>69</v>
      </c>
      <c r="B350" s="107" t="s">
        <v>70</v>
      </c>
      <c r="C350" s="107" t="s">
        <v>71</v>
      </c>
      <c r="D350" s="107"/>
      <c r="E350" s="107"/>
      <c r="F350" s="107" t="s">
        <v>72</v>
      </c>
      <c r="G350" s="107" t="s">
        <v>73</v>
      </c>
      <c r="H350" s="107" t="s">
        <v>63</v>
      </c>
      <c r="I350" s="107" t="s">
        <v>273</v>
      </c>
      <c r="J350" s="107">
        <v>1326.75</v>
      </c>
      <c r="K350" s="107" t="s">
        <v>65</v>
      </c>
      <c r="L350" s="124"/>
      <c r="M350" s="107">
        <v>1326.75</v>
      </c>
      <c r="N350" s="107">
        <v>1326.75</v>
      </c>
      <c r="O350" s="11">
        <f t="shared" ref="O350:O397" si="3">P350+Q350+R350</f>
        <v>1325.35</v>
      </c>
      <c r="P350" s="124">
        <v>1325.35</v>
      </c>
      <c r="Q350" s="124"/>
      <c r="R350" s="124"/>
      <c r="S350" s="124"/>
    </row>
    <row r="351" s="103" customFormat="1" ht="36" spans="1:19">
      <c r="A351" s="8" t="s">
        <v>69</v>
      </c>
      <c r="B351" s="8" t="s">
        <v>70</v>
      </c>
      <c r="C351" s="8" t="s">
        <v>74</v>
      </c>
      <c r="D351" s="8"/>
      <c r="E351" s="8"/>
      <c r="F351" s="8" t="s">
        <v>75</v>
      </c>
      <c r="G351" s="187" t="s">
        <v>76</v>
      </c>
      <c r="H351" s="107" t="s">
        <v>63</v>
      </c>
      <c r="I351" s="107" t="s">
        <v>273</v>
      </c>
      <c r="J351" s="128">
        <v>292</v>
      </c>
      <c r="K351" s="8" t="s">
        <v>65</v>
      </c>
      <c r="L351" s="8"/>
      <c r="M351" s="126">
        <v>292</v>
      </c>
      <c r="N351" s="126">
        <v>292</v>
      </c>
      <c r="O351" s="11">
        <f t="shared" si="3"/>
        <v>290</v>
      </c>
      <c r="P351" s="126">
        <v>290</v>
      </c>
      <c r="Q351" s="126"/>
      <c r="R351" s="126"/>
      <c r="S351" s="126"/>
    </row>
    <row r="352" s="103" customFormat="1" ht="72" spans="1:19">
      <c r="A352" s="107" t="s">
        <v>77</v>
      </c>
      <c r="B352" s="107" t="s">
        <v>78</v>
      </c>
      <c r="C352" s="8" t="s">
        <v>79</v>
      </c>
      <c r="D352" s="110"/>
      <c r="E352" s="110"/>
      <c r="F352" s="8" t="s">
        <v>80</v>
      </c>
      <c r="G352" s="187" t="s">
        <v>81</v>
      </c>
      <c r="H352" s="107" t="s">
        <v>63</v>
      </c>
      <c r="I352" s="107" t="s">
        <v>273</v>
      </c>
      <c r="J352" s="129">
        <v>5.2164</v>
      </c>
      <c r="K352" s="110" t="s">
        <v>65</v>
      </c>
      <c r="L352" s="129"/>
      <c r="M352" s="129">
        <v>5.2164</v>
      </c>
      <c r="N352" s="129">
        <v>5.2164</v>
      </c>
      <c r="O352" s="11">
        <f t="shared" si="3"/>
        <v>5.2164</v>
      </c>
      <c r="P352" s="130"/>
      <c r="Q352" s="129">
        <v>5.2164</v>
      </c>
      <c r="R352" s="130"/>
      <c r="S352" s="126"/>
    </row>
    <row r="353" s="103" customFormat="1" ht="84" spans="1:19">
      <c r="A353" s="107" t="s">
        <v>82</v>
      </c>
      <c r="B353" s="107" t="s">
        <v>83</v>
      </c>
      <c r="C353" s="107" t="s">
        <v>236</v>
      </c>
      <c r="D353" s="107"/>
      <c r="E353" s="107"/>
      <c r="F353" s="107" t="s">
        <v>85</v>
      </c>
      <c r="G353" s="107" t="s">
        <v>86</v>
      </c>
      <c r="H353" s="107" t="s">
        <v>63</v>
      </c>
      <c r="I353" s="107" t="s">
        <v>273</v>
      </c>
      <c r="J353" s="132">
        <v>152</v>
      </c>
      <c r="K353" s="107" t="s">
        <v>65</v>
      </c>
      <c r="L353" s="124"/>
      <c r="M353" s="124">
        <v>152</v>
      </c>
      <c r="N353" s="124">
        <v>152</v>
      </c>
      <c r="O353" s="11">
        <f t="shared" si="3"/>
        <v>152</v>
      </c>
      <c r="P353" s="124">
        <v>152</v>
      </c>
      <c r="Q353" s="124"/>
      <c r="R353" s="124"/>
      <c r="S353" s="124"/>
    </row>
    <row r="354" s="103" customFormat="1" ht="84" spans="1:19">
      <c r="A354" s="8" t="s">
        <v>82</v>
      </c>
      <c r="B354" s="8" t="s">
        <v>83</v>
      </c>
      <c r="C354" s="8" t="s">
        <v>237</v>
      </c>
      <c r="D354" s="8"/>
      <c r="E354" s="8"/>
      <c r="F354" s="8" t="s">
        <v>88</v>
      </c>
      <c r="G354" s="187" t="s">
        <v>89</v>
      </c>
      <c r="H354" s="107" t="s">
        <v>63</v>
      </c>
      <c r="I354" s="107" t="s">
        <v>273</v>
      </c>
      <c r="J354" s="133">
        <v>29.46</v>
      </c>
      <c r="K354" s="8" t="s">
        <v>65</v>
      </c>
      <c r="L354" s="8"/>
      <c r="M354" s="126">
        <v>29.46</v>
      </c>
      <c r="N354" s="126">
        <v>29.46</v>
      </c>
      <c r="O354" s="11">
        <f t="shared" si="3"/>
        <v>0</v>
      </c>
      <c r="P354" s="126"/>
      <c r="Q354" s="126"/>
      <c r="R354" s="126"/>
      <c r="S354" s="126"/>
    </row>
    <row r="355" s="103" customFormat="1" ht="72" spans="1:19">
      <c r="A355" s="8" t="s">
        <v>90</v>
      </c>
      <c r="B355" s="8" t="s">
        <v>91</v>
      </c>
      <c r="C355" s="8" t="s">
        <v>92</v>
      </c>
      <c r="D355" s="8"/>
      <c r="E355" s="8"/>
      <c r="F355" s="8" t="s">
        <v>93</v>
      </c>
      <c r="G355" s="187" t="s">
        <v>274</v>
      </c>
      <c r="H355" s="107" t="s">
        <v>63</v>
      </c>
      <c r="I355" s="107" t="s">
        <v>273</v>
      </c>
      <c r="J355" s="110">
        <v>109.3</v>
      </c>
      <c r="K355" s="8" t="s">
        <v>65</v>
      </c>
      <c r="L355" s="8"/>
      <c r="M355" s="126">
        <v>109.3</v>
      </c>
      <c r="N355" s="126">
        <v>109.3</v>
      </c>
      <c r="O355" s="11">
        <f t="shared" si="3"/>
        <v>30</v>
      </c>
      <c r="P355" s="126">
        <v>30</v>
      </c>
      <c r="Q355" s="126"/>
      <c r="R355" s="126"/>
      <c r="S355" s="126"/>
    </row>
    <row r="356" s="103" customFormat="1" ht="36" spans="1:19">
      <c r="A356" s="8" t="s">
        <v>90</v>
      </c>
      <c r="B356" s="8" t="s">
        <v>91</v>
      </c>
      <c r="C356" s="8" t="s">
        <v>95</v>
      </c>
      <c r="D356" s="8"/>
      <c r="E356" s="8"/>
      <c r="F356" s="8" t="s">
        <v>96</v>
      </c>
      <c r="G356" s="8" t="s">
        <v>97</v>
      </c>
      <c r="H356" s="8" t="s">
        <v>63</v>
      </c>
      <c r="I356" s="134" t="s">
        <v>273</v>
      </c>
      <c r="J356" s="127">
        <v>48.01</v>
      </c>
      <c r="K356" s="8" t="s">
        <v>65</v>
      </c>
      <c r="L356" s="8"/>
      <c r="M356" s="126">
        <v>48.01</v>
      </c>
      <c r="N356" s="126">
        <v>48.01</v>
      </c>
      <c r="O356" s="11">
        <f t="shared" si="3"/>
        <v>48.01</v>
      </c>
      <c r="P356" s="126">
        <v>48.01</v>
      </c>
      <c r="Q356" s="126"/>
      <c r="R356" s="126"/>
      <c r="S356" s="8"/>
    </row>
    <row r="357" s="103" customFormat="1" ht="36" spans="1:19">
      <c r="A357" s="8" t="s">
        <v>98</v>
      </c>
      <c r="B357" s="8" t="s">
        <v>99</v>
      </c>
      <c r="C357" s="111" t="s">
        <v>100</v>
      </c>
      <c r="D357" s="110"/>
      <c r="E357" s="110"/>
      <c r="F357" s="8" t="s">
        <v>101</v>
      </c>
      <c r="G357" s="8" t="s">
        <v>102</v>
      </c>
      <c r="H357" s="107" t="s">
        <v>63</v>
      </c>
      <c r="I357" s="107" t="s">
        <v>273</v>
      </c>
      <c r="J357" s="110">
        <v>1169</v>
      </c>
      <c r="K357" s="8" t="s">
        <v>65</v>
      </c>
      <c r="L357" s="114"/>
      <c r="M357" s="130">
        <v>171.020521</v>
      </c>
      <c r="N357" s="130">
        <v>171.020521</v>
      </c>
      <c r="O357" s="11">
        <f t="shared" si="3"/>
        <v>50.14631</v>
      </c>
      <c r="P357" s="135"/>
      <c r="Q357" s="130">
        <v>50.14631</v>
      </c>
      <c r="R357" s="135"/>
      <c r="S357" s="114"/>
    </row>
    <row r="358" s="103" customFormat="1" ht="48" spans="1:19">
      <c r="A358" s="8" t="s">
        <v>103</v>
      </c>
      <c r="B358" s="8" t="s">
        <v>104</v>
      </c>
      <c r="C358" s="8" t="s">
        <v>105</v>
      </c>
      <c r="D358" s="110"/>
      <c r="E358" s="110"/>
      <c r="F358" s="8" t="s">
        <v>106</v>
      </c>
      <c r="G358" s="8" t="s">
        <v>107</v>
      </c>
      <c r="H358" s="107" t="s">
        <v>63</v>
      </c>
      <c r="I358" s="107" t="s">
        <v>273</v>
      </c>
      <c r="J358" s="8">
        <v>80</v>
      </c>
      <c r="K358" s="8" t="s">
        <v>65</v>
      </c>
      <c r="L358" s="114"/>
      <c r="M358" s="130">
        <v>80</v>
      </c>
      <c r="N358" s="130">
        <v>80</v>
      </c>
      <c r="O358" s="11">
        <f t="shared" si="3"/>
        <v>80</v>
      </c>
      <c r="P358" s="130">
        <v>80</v>
      </c>
      <c r="Q358" s="135"/>
      <c r="R358" s="135"/>
      <c r="S358" s="114"/>
    </row>
    <row r="359" s="103" customFormat="1" ht="36" spans="1:19">
      <c r="A359" s="110" t="s">
        <v>108</v>
      </c>
      <c r="B359" s="8" t="s">
        <v>109</v>
      </c>
      <c r="C359" s="8" t="s">
        <v>110</v>
      </c>
      <c r="D359" s="110"/>
      <c r="E359" s="110"/>
      <c r="F359" s="8" t="s">
        <v>111</v>
      </c>
      <c r="G359" s="187" t="s">
        <v>112</v>
      </c>
      <c r="H359" s="107" t="s">
        <v>63</v>
      </c>
      <c r="I359" s="107" t="s">
        <v>273</v>
      </c>
      <c r="J359" s="136">
        <v>508</v>
      </c>
      <c r="K359" s="8" t="s">
        <v>65</v>
      </c>
      <c r="L359" s="130"/>
      <c r="M359" s="130">
        <v>508</v>
      </c>
      <c r="N359" s="130">
        <v>508</v>
      </c>
      <c r="O359" s="11">
        <f t="shared" si="3"/>
        <v>424.127525</v>
      </c>
      <c r="P359" s="130">
        <v>424.127525</v>
      </c>
      <c r="Q359" s="130"/>
      <c r="R359" s="130"/>
      <c r="S359" s="126"/>
    </row>
    <row r="360" s="103" customFormat="1" ht="48" spans="1:19">
      <c r="A360" s="110" t="s">
        <v>113</v>
      </c>
      <c r="B360" s="8" t="s">
        <v>114</v>
      </c>
      <c r="C360" s="8" t="s">
        <v>115</v>
      </c>
      <c r="D360" s="110"/>
      <c r="E360" s="110"/>
      <c r="F360" s="8" t="s">
        <v>116</v>
      </c>
      <c r="G360" s="187" t="s">
        <v>117</v>
      </c>
      <c r="H360" s="107" t="s">
        <v>63</v>
      </c>
      <c r="I360" s="107" t="s">
        <v>273</v>
      </c>
      <c r="J360" s="136">
        <v>770</v>
      </c>
      <c r="K360" s="8" t="s">
        <v>65</v>
      </c>
      <c r="L360" s="110"/>
      <c r="M360" s="130"/>
      <c r="N360" s="130"/>
      <c r="O360" s="11">
        <f t="shared" si="3"/>
        <v>0</v>
      </c>
      <c r="P360" s="130"/>
      <c r="Q360" s="130"/>
      <c r="R360" s="126"/>
      <c r="S360" s="8"/>
    </row>
    <row r="361" s="103" customFormat="1" ht="60" spans="1:19">
      <c r="A361" s="107" t="s">
        <v>118</v>
      </c>
      <c r="B361" s="107" t="s">
        <v>119</v>
      </c>
      <c r="C361" s="8" t="s">
        <v>120</v>
      </c>
      <c r="D361" s="110"/>
      <c r="E361" s="110"/>
      <c r="F361" s="107" t="s">
        <v>121</v>
      </c>
      <c r="G361" s="187" t="s">
        <v>122</v>
      </c>
      <c r="H361" s="107" t="s">
        <v>63</v>
      </c>
      <c r="I361" s="107" t="s">
        <v>273</v>
      </c>
      <c r="J361" s="136">
        <v>1990</v>
      </c>
      <c r="K361" s="110" t="s">
        <v>65</v>
      </c>
      <c r="L361" s="110"/>
      <c r="M361" s="130"/>
      <c r="N361" s="130"/>
      <c r="O361" s="11">
        <f t="shared" si="3"/>
        <v>0</v>
      </c>
      <c r="P361" s="130"/>
      <c r="Q361" s="130"/>
      <c r="R361" s="130"/>
      <c r="S361" s="107"/>
    </row>
    <row r="362" s="103" customFormat="1" ht="60" spans="1:19">
      <c r="A362" s="8" t="s">
        <v>118</v>
      </c>
      <c r="B362" s="8" t="s">
        <v>119</v>
      </c>
      <c r="C362" s="8" t="s">
        <v>123</v>
      </c>
      <c r="D362" s="110"/>
      <c r="E362" s="110"/>
      <c r="F362" s="8" t="s">
        <v>124</v>
      </c>
      <c r="G362" s="8" t="s">
        <v>125</v>
      </c>
      <c r="H362" s="107" t="s">
        <v>63</v>
      </c>
      <c r="I362" s="107" t="s">
        <v>273</v>
      </c>
      <c r="J362" s="110">
        <v>7000</v>
      </c>
      <c r="K362" s="8" t="s">
        <v>65</v>
      </c>
      <c r="L362" s="114"/>
      <c r="M362" s="130"/>
      <c r="N362" s="130"/>
      <c r="O362" s="11">
        <f t="shared" si="3"/>
        <v>0</v>
      </c>
      <c r="P362" s="135"/>
      <c r="Q362" s="135"/>
      <c r="R362" s="135"/>
      <c r="S362" s="114"/>
    </row>
    <row r="363" s="103" customFormat="1" ht="96" spans="1:19">
      <c r="A363" s="8" t="s">
        <v>126</v>
      </c>
      <c r="B363" s="8" t="s">
        <v>127</v>
      </c>
      <c r="C363" s="8" t="s">
        <v>128</v>
      </c>
      <c r="D363" s="110"/>
      <c r="E363" s="110"/>
      <c r="F363" s="8" t="s">
        <v>129</v>
      </c>
      <c r="G363" s="8" t="s">
        <v>130</v>
      </c>
      <c r="H363" s="107" t="s">
        <v>63</v>
      </c>
      <c r="I363" s="107" t="s">
        <v>273</v>
      </c>
      <c r="J363" s="8">
        <v>41</v>
      </c>
      <c r="K363" s="8" t="s">
        <v>65</v>
      </c>
      <c r="L363" s="114"/>
      <c r="M363" s="130">
        <v>41</v>
      </c>
      <c r="N363" s="130">
        <v>41</v>
      </c>
      <c r="O363" s="11">
        <f t="shared" si="3"/>
        <v>41</v>
      </c>
      <c r="P363" s="130">
        <v>41</v>
      </c>
      <c r="Q363" s="135"/>
      <c r="R363" s="135"/>
      <c r="S363" s="114"/>
    </row>
    <row r="364" s="103" customFormat="1" ht="48" spans="1:19">
      <c r="A364" s="8" t="s">
        <v>256</v>
      </c>
      <c r="B364" s="8" t="s">
        <v>257</v>
      </c>
      <c r="C364" s="8" t="s">
        <v>258</v>
      </c>
      <c r="D364" s="110"/>
      <c r="E364" s="110"/>
      <c r="F364" s="8" t="s">
        <v>259</v>
      </c>
      <c r="G364" s="8" t="s">
        <v>260</v>
      </c>
      <c r="H364" s="107" t="s">
        <v>63</v>
      </c>
      <c r="I364" s="107" t="s">
        <v>273</v>
      </c>
      <c r="J364" s="8">
        <v>1046</v>
      </c>
      <c r="K364" s="8" t="s">
        <v>65</v>
      </c>
      <c r="L364" s="114"/>
      <c r="M364" s="130">
        <v>21.030217</v>
      </c>
      <c r="N364" s="130">
        <v>21.030217</v>
      </c>
      <c r="O364" s="11">
        <f t="shared" si="3"/>
        <v>0</v>
      </c>
      <c r="P364" s="135"/>
      <c r="Q364" s="135"/>
      <c r="R364" s="135"/>
      <c r="S364" s="114"/>
    </row>
    <row r="365" s="103" customFormat="1" ht="36" spans="1:19">
      <c r="A365" s="107" t="s">
        <v>131</v>
      </c>
      <c r="B365" s="107" t="s">
        <v>132</v>
      </c>
      <c r="C365" s="107" t="s">
        <v>133</v>
      </c>
      <c r="D365" s="107"/>
      <c r="E365" s="107"/>
      <c r="F365" s="107" t="s">
        <v>134</v>
      </c>
      <c r="G365" s="107" t="s">
        <v>135</v>
      </c>
      <c r="H365" s="107" t="s">
        <v>63</v>
      </c>
      <c r="I365" s="107" t="s">
        <v>273</v>
      </c>
      <c r="J365" s="107">
        <v>32670</v>
      </c>
      <c r="K365" s="107" t="s">
        <v>65</v>
      </c>
      <c r="L365" s="124"/>
      <c r="M365" s="124">
        <v>31315</v>
      </c>
      <c r="N365" s="124">
        <v>31315</v>
      </c>
      <c r="O365" s="11">
        <f t="shared" si="3"/>
        <v>30142.177126</v>
      </c>
      <c r="P365" s="124">
        <v>24762.554187</v>
      </c>
      <c r="Q365" s="124">
        <v>5379.622939</v>
      </c>
      <c r="R365" s="124"/>
      <c r="S365" s="124"/>
    </row>
    <row r="366" s="103" customFormat="1" ht="36" spans="1:19">
      <c r="A366" s="8" t="s">
        <v>131</v>
      </c>
      <c r="B366" s="8" t="s">
        <v>132</v>
      </c>
      <c r="C366" s="8" t="s">
        <v>136</v>
      </c>
      <c r="D366" s="8"/>
      <c r="E366" s="8"/>
      <c r="F366" s="8" t="s">
        <v>137</v>
      </c>
      <c r="G366" s="187" t="s">
        <v>138</v>
      </c>
      <c r="H366" s="107" t="s">
        <v>63</v>
      </c>
      <c r="I366" s="107" t="s">
        <v>273</v>
      </c>
      <c r="J366" s="137">
        <v>11617</v>
      </c>
      <c r="K366" s="8" t="s">
        <v>65</v>
      </c>
      <c r="L366" s="8"/>
      <c r="M366" s="126">
        <v>10017</v>
      </c>
      <c r="N366" s="126">
        <v>10017</v>
      </c>
      <c r="O366" s="11">
        <f t="shared" si="3"/>
        <v>8936.976158</v>
      </c>
      <c r="P366" s="126">
        <v>8936.976158</v>
      </c>
      <c r="Q366" s="126"/>
      <c r="R366" s="126"/>
      <c r="S366" s="126"/>
    </row>
    <row r="367" s="103" customFormat="1" ht="36" spans="1:19">
      <c r="A367" s="107" t="s">
        <v>139</v>
      </c>
      <c r="B367" s="107" t="s">
        <v>140</v>
      </c>
      <c r="C367" s="107" t="s">
        <v>243</v>
      </c>
      <c r="D367" s="107"/>
      <c r="E367" s="107"/>
      <c r="F367" s="107" t="s">
        <v>142</v>
      </c>
      <c r="G367" s="107" t="s">
        <v>143</v>
      </c>
      <c r="H367" s="107" t="s">
        <v>63</v>
      </c>
      <c r="I367" s="107" t="s">
        <v>273</v>
      </c>
      <c r="J367" s="138">
        <v>2055</v>
      </c>
      <c r="K367" s="107" t="s">
        <v>65</v>
      </c>
      <c r="L367" s="189"/>
      <c r="M367" s="189">
        <v>2055</v>
      </c>
      <c r="N367" s="189">
        <v>2055</v>
      </c>
      <c r="O367" s="11">
        <f t="shared" si="3"/>
        <v>2055</v>
      </c>
      <c r="P367" s="124">
        <v>524.32</v>
      </c>
      <c r="Q367" s="124">
        <v>1530.68</v>
      </c>
      <c r="R367" s="124"/>
      <c r="S367" s="124"/>
    </row>
    <row r="368" s="103" customFormat="1" ht="36" spans="1:19">
      <c r="A368" s="107" t="s">
        <v>139</v>
      </c>
      <c r="B368" s="107" t="s">
        <v>140</v>
      </c>
      <c r="C368" s="8" t="s">
        <v>144</v>
      </c>
      <c r="D368" s="110"/>
      <c r="E368" s="110"/>
      <c r="F368" s="107" t="s">
        <v>145</v>
      </c>
      <c r="G368" s="187" t="s">
        <v>146</v>
      </c>
      <c r="H368" s="107" t="s">
        <v>63</v>
      </c>
      <c r="I368" s="107" t="s">
        <v>273</v>
      </c>
      <c r="J368" s="107">
        <v>30000</v>
      </c>
      <c r="K368" s="110" t="s">
        <v>65</v>
      </c>
      <c r="L368" s="110"/>
      <c r="M368" s="130">
        <v>30000</v>
      </c>
      <c r="N368" s="130">
        <v>30000</v>
      </c>
      <c r="O368" s="11">
        <f t="shared" si="3"/>
        <v>26817.501042</v>
      </c>
      <c r="P368" s="130">
        <v>6140.571633</v>
      </c>
      <c r="Q368" s="130">
        <v>20676.929409</v>
      </c>
      <c r="R368" s="130"/>
      <c r="S368" s="126"/>
    </row>
    <row r="369" s="103" customFormat="1" ht="36" spans="1:19">
      <c r="A369" s="107" t="s">
        <v>147</v>
      </c>
      <c r="B369" s="107" t="s">
        <v>148</v>
      </c>
      <c r="C369" s="107" t="s">
        <v>236</v>
      </c>
      <c r="D369" s="107"/>
      <c r="E369" s="107"/>
      <c r="F369" s="107" t="s">
        <v>85</v>
      </c>
      <c r="G369" s="107" t="s">
        <v>86</v>
      </c>
      <c r="H369" s="107" t="s">
        <v>63</v>
      </c>
      <c r="I369" s="107" t="s">
        <v>273</v>
      </c>
      <c r="J369" s="132">
        <v>882</v>
      </c>
      <c r="K369" s="107" t="s">
        <v>65</v>
      </c>
      <c r="L369" s="190"/>
      <c r="M369" s="190">
        <v>882</v>
      </c>
      <c r="N369" s="190">
        <v>882</v>
      </c>
      <c r="O369" s="11">
        <f t="shared" si="3"/>
        <v>882</v>
      </c>
      <c r="P369" s="190">
        <v>882</v>
      </c>
      <c r="Q369" s="130"/>
      <c r="R369" s="130"/>
      <c r="S369" s="126"/>
    </row>
    <row r="370" s="103" customFormat="1" ht="36" spans="1:19">
      <c r="A370" s="8" t="s">
        <v>147</v>
      </c>
      <c r="B370" s="8" t="s">
        <v>148</v>
      </c>
      <c r="C370" s="8" t="s">
        <v>244</v>
      </c>
      <c r="D370" s="8"/>
      <c r="E370" s="8"/>
      <c r="F370" s="8" t="s">
        <v>150</v>
      </c>
      <c r="G370" s="187" t="s">
        <v>151</v>
      </c>
      <c r="H370" s="107" t="s">
        <v>63</v>
      </c>
      <c r="I370" s="107" t="s">
        <v>273</v>
      </c>
      <c r="J370" s="140">
        <v>818.15</v>
      </c>
      <c r="K370" s="8" t="s">
        <v>65</v>
      </c>
      <c r="L370" s="8"/>
      <c r="M370" s="126">
        <v>818.15</v>
      </c>
      <c r="N370" s="126">
        <v>818.15</v>
      </c>
      <c r="O370" s="11">
        <f t="shared" si="3"/>
        <v>818.15</v>
      </c>
      <c r="P370" s="126">
        <v>818.15</v>
      </c>
      <c r="Q370" s="126"/>
      <c r="R370" s="126"/>
      <c r="S370" s="126"/>
    </row>
    <row r="371" s="103" customFormat="1" ht="36" spans="1:19">
      <c r="A371" s="107" t="s">
        <v>152</v>
      </c>
      <c r="B371" s="107" t="s">
        <v>153</v>
      </c>
      <c r="C371" s="107" t="s">
        <v>245</v>
      </c>
      <c r="D371" s="107"/>
      <c r="E371" s="107"/>
      <c r="F371" s="107" t="s">
        <v>246</v>
      </c>
      <c r="G371" s="107" t="s">
        <v>156</v>
      </c>
      <c r="H371" s="107" t="s">
        <v>63</v>
      </c>
      <c r="I371" s="107" t="s">
        <v>273</v>
      </c>
      <c r="J371" s="132">
        <v>1515.32</v>
      </c>
      <c r="K371" s="107" t="s">
        <v>65</v>
      </c>
      <c r="L371" s="130"/>
      <c r="M371" s="130">
        <v>1515.32</v>
      </c>
      <c r="N371" s="130">
        <v>1515.32</v>
      </c>
      <c r="O371" s="11">
        <f t="shared" si="3"/>
        <v>969.474991</v>
      </c>
      <c r="P371" s="130">
        <v>969.474991</v>
      </c>
      <c r="Q371" s="130"/>
      <c r="R371" s="130"/>
      <c r="S371" s="124"/>
    </row>
    <row r="372" s="103" customFormat="1" ht="36" spans="1:19">
      <c r="A372" s="8" t="s">
        <v>152</v>
      </c>
      <c r="B372" s="8" t="s">
        <v>153</v>
      </c>
      <c r="C372" s="8" t="s">
        <v>247</v>
      </c>
      <c r="D372" s="8"/>
      <c r="E372" s="8"/>
      <c r="F372" s="8" t="s">
        <v>248</v>
      </c>
      <c r="G372" s="187" t="s">
        <v>159</v>
      </c>
      <c r="H372" s="107" t="s">
        <v>63</v>
      </c>
      <c r="I372" s="107" t="s">
        <v>273</v>
      </c>
      <c r="J372" s="141">
        <v>817.58</v>
      </c>
      <c r="K372" s="8" t="s">
        <v>65</v>
      </c>
      <c r="L372" s="8"/>
      <c r="M372" s="126">
        <v>817.58</v>
      </c>
      <c r="N372" s="126">
        <v>817.58</v>
      </c>
      <c r="O372" s="11">
        <f t="shared" si="3"/>
        <v>817.58</v>
      </c>
      <c r="P372" s="126">
        <v>817.58</v>
      </c>
      <c r="Q372" s="126"/>
      <c r="R372" s="126"/>
      <c r="S372" s="126"/>
    </row>
    <row r="373" s="103" customFormat="1" ht="36" spans="1:19">
      <c r="A373" s="110" t="s">
        <v>160</v>
      </c>
      <c r="B373" s="107" t="s">
        <v>161</v>
      </c>
      <c r="C373" s="8" t="s">
        <v>162</v>
      </c>
      <c r="D373" s="114"/>
      <c r="E373" s="114"/>
      <c r="F373" s="107" t="s">
        <v>163</v>
      </c>
      <c r="G373" s="115" t="s">
        <v>164</v>
      </c>
      <c r="H373" s="107" t="s">
        <v>63</v>
      </c>
      <c r="I373" s="107" t="s">
        <v>273</v>
      </c>
      <c r="J373" s="110">
        <v>4557.2</v>
      </c>
      <c r="K373" s="8" t="s">
        <v>65</v>
      </c>
      <c r="L373" s="114"/>
      <c r="M373" s="130">
        <v>4557.2</v>
      </c>
      <c r="N373" s="130">
        <v>4557.2</v>
      </c>
      <c r="O373" s="11">
        <f t="shared" si="3"/>
        <v>3569.071476</v>
      </c>
      <c r="P373" s="130">
        <v>3569.071476</v>
      </c>
      <c r="Q373" s="135"/>
      <c r="R373" s="135"/>
      <c r="S373" s="114"/>
    </row>
    <row r="374" s="103" customFormat="1" ht="36" spans="1:19">
      <c r="A374" s="110" t="s">
        <v>165</v>
      </c>
      <c r="B374" s="8" t="s">
        <v>166</v>
      </c>
      <c r="C374" s="8" t="s">
        <v>167</v>
      </c>
      <c r="D374" s="110"/>
      <c r="E374" s="110"/>
      <c r="F374" s="8" t="s">
        <v>168</v>
      </c>
      <c r="G374" s="187" t="s">
        <v>169</v>
      </c>
      <c r="H374" s="107" t="s">
        <v>63</v>
      </c>
      <c r="I374" s="107" t="s">
        <v>273</v>
      </c>
      <c r="J374" s="142">
        <v>649</v>
      </c>
      <c r="K374" s="8" t="s">
        <v>65</v>
      </c>
      <c r="L374" s="8"/>
      <c r="M374" s="142">
        <v>649</v>
      </c>
      <c r="N374" s="142">
        <v>649</v>
      </c>
      <c r="O374" s="11">
        <f t="shared" si="3"/>
        <v>452.389684</v>
      </c>
      <c r="P374" s="126">
        <v>452.389684</v>
      </c>
      <c r="Q374" s="126"/>
      <c r="R374" s="126"/>
      <c r="S374" s="126"/>
    </row>
    <row r="375" s="103" customFormat="1" ht="36" spans="1:19">
      <c r="A375" s="110" t="s">
        <v>165</v>
      </c>
      <c r="B375" s="8" t="s">
        <v>166</v>
      </c>
      <c r="C375" s="8" t="s">
        <v>167</v>
      </c>
      <c r="D375" s="110"/>
      <c r="E375" s="110"/>
      <c r="F375" s="8" t="s">
        <v>170</v>
      </c>
      <c r="G375" s="187" t="s">
        <v>171</v>
      </c>
      <c r="H375" s="107" t="s">
        <v>63</v>
      </c>
      <c r="I375" s="107" t="s">
        <v>273</v>
      </c>
      <c r="J375" s="143">
        <v>205</v>
      </c>
      <c r="K375" s="8" t="s">
        <v>65</v>
      </c>
      <c r="L375" s="8"/>
      <c r="M375" s="126">
        <v>205</v>
      </c>
      <c r="N375" s="126">
        <v>205</v>
      </c>
      <c r="O375" s="11">
        <f t="shared" si="3"/>
        <v>0</v>
      </c>
      <c r="P375" s="126"/>
      <c r="Q375" s="126"/>
      <c r="R375" s="126"/>
      <c r="S375" s="126"/>
    </row>
    <row r="376" s="103" customFormat="1" ht="36" spans="1:19">
      <c r="A376" s="110" t="s">
        <v>165</v>
      </c>
      <c r="B376" s="8" t="s">
        <v>166</v>
      </c>
      <c r="C376" s="8" t="s">
        <v>167</v>
      </c>
      <c r="D376" s="110"/>
      <c r="E376" s="110"/>
      <c r="F376" s="8" t="s">
        <v>172</v>
      </c>
      <c r="G376" s="187" t="s">
        <v>173</v>
      </c>
      <c r="H376" s="107" t="s">
        <v>63</v>
      </c>
      <c r="I376" s="107" t="s">
        <v>273</v>
      </c>
      <c r="J376" s="144">
        <v>394</v>
      </c>
      <c r="K376" s="8" t="s">
        <v>65</v>
      </c>
      <c r="L376" s="8"/>
      <c r="M376" s="126">
        <v>394</v>
      </c>
      <c r="N376" s="126">
        <v>394</v>
      </c>
      <c r="O376" s="11">
        <f t="shared" si="3"/>
        <v>324</v>
      </c>
      <c r="P376" s="126">
        <v>324</v>
      </c>
      <c r="Q376" s="126"/>
      <c r="R376" s="126"/>
      <c r="S376" s="126"/>
    </row>
    <row r="377" s="103" customFormat="1" ht="84" spans="1:19">
      <c r="A377" s="116" t="s">
        <v>174</v>
      </c>
      <c r="B377" s="117" t="s">
        <v>175</v>
      </c>
      <c r="C377" s="117" t="s">
        <v>176</v>
      </c>
      <c r="D377" s="116"/>
      <c r="E377" s="116"/>
      <c r="F377" s="117" t="s">
        <v>177</v>
      </c>
      <c r="G377" s="115" t="s">
        <v>261</v>
      </c>
      <c r="H377" s="119" t="s">
        <v>63</v>
      </c>
      <c r="I377" s="119" t="s">
        <v>273</v>
      </c>
      <c r="J377" s="119">
        <v>656.88</v>
      </c>
      <c r="K377" s="116" t="s">
        <v>65</v>
      </c>
      <c r="L377" s="118"/>
      <c r="M377" s="116">
        <v>421.88</v>
      </c>
      <c r="N377" s="116">
        <v>421.88</v>
      </c>
      <c r="O377" s="11">
        <f t="shared" si="3"/>
        <v>0</v>
      </c>
      <c r="P377" s="118"/>
      <c r="Q377" s="118"/>
      <c r="R377" s="118"/>
      <c r="S377" s="118"/>
    </row>
    <row r="378" s="103" customFormat="1" ht="36" spans="1:19">
      <c r="A378" s="110" t="s">
        <v>178</v>
      </c>
      <c r="B378" s="107" t="s">
        <v>179</v>
      </c>
      <c r="C378" s="8" t="s">
        <v>180</v>
      </c>
      <c r="D378" s="110"/>
      <c r="E378" s="110"/>
      <c r="F378" s="107" t="s">
        <v>181</v>
      </c>
      <c r="G378" s="115" t="s">
        <v>182</v>
      </c>
      <c r="H378" s="107" t="s">
        <v>63</v>
      </c>
      <c r="I378" s="107" t="s">
        <v>273</v>
      </c>
      <c r="J378" s="8">
        <v>10.8</v>
      </c>
      <c r="K378" s="8" t="s">
        <v>65</v>
      </c>
      <c r="L378" s="114"/>
      <c r="M378" s="130">
        <v>10.8</v>
      </c>
      <c r="N378" s="130">
        <v>10.8</v>
      </c>
      <c r="O378" s="11">
        <f t="shared" si="3"/>
        <v>10.8</v>
      </c>
      <c r="P378" s="130">
        <v>10.8</v>
      </c>
      <c r="Q378" s="135"/>
      <c r="R378" s="135"/>
      <c r="S378" s="114"/>
    </row>
    <row r="379" s="103" customFormat="1" ht="36" spans="1:19">
      <c r="A379" s="110" t="s">
        <v>178</v>
      </c>
      <c r="B379" s="107" t="s">
        <v>179</v>
      </c>
      <c r="C379" s="8" t="s">
        <v>183</v>
      </c>
      <c r="D379" s="110"/>
      <c r="E379" s="110"/>
      <c r="F379" s="107" t="s">
        <v>184</v>
      </c>
      <c r="G379" s="8" t="s">
        <v>185</v>
      </c>
      <c r="H379" s="107" t="s">
        <v>63</v>
      </c>
      <c r="I379" s="107" t="s">
        <v>273</v>
      </c>
      <c r="J379" s="110">
        <v>338.1</v>
      </c>
      <c r="K379" s="8" t="s">
        <v>65</v>
      </c>
      <c r="L379" s="114"/>
      <c r="M379" s="130">
        <v>338.1</v>
      </c>
      <c r="N379" s="130">
        <v>338.1</v>
      </c>
      <c r="O379" s="11">
        <f t="shared" si="3"/>
        <v>0</v>
      </c>
      <c r="P379" s="130">
        <v>0</v>
      </c>
      <c r="Q379" s="135"/>
      <c r="R379" s="135"/>
      <c r="S379" s="114"/>
    </row>
    <row r="380" s="103" customFormat="1" ht="108" spans="1:19">
      <c r="A380" s="107" t="s">
        <v>186</v>
      </c>
      <c r="B380" s="107" t="s">
        <v>187</v>
      </c>
      <c r="C380" s="107" t="s">
        <v>188</v>
      </c>
      <c r="D380" s="107"/>
      <c r="E380" s="107"/>
      <c r="F380" s="107" t="s">
        <v>189</v>
      </c>
      <c r="G380" s="107" t="s">
        <v>190</v>
      </c>
      <c r="H380" s="107" t="s">
        <v>63</v>
      </c>
      <c r="I380" s="107" t="s">
        <v>273</v>
      </c>
      <c r="J380" s="107">
        <v>9843.3</v>
      </c>
      <c r="K380" s="107" t="s">
        <v>65</v>
      </c>
      <c r="L380" s="126"/>
      <c r="M380" s="126">
        <v>9843.3</v>
      </c>
      <c r="N380" s="126">
        <v>9843.3</v>
      </c>
      <c r="O380" s="11">
        <f t="shared" si="3"/>
        <v>9740.047021</v>
      </c>
      <c r="P380" s="126">
        <v>134.56985</v>
      </c>
      <c r="Q380" s="126">
        <v>9605.477171</v>
      </c>
      <c r="R380" s="126"/>
      <c r="S380" s="126"/>
    </row>
    <row r="381" s="103" customFormat="1" ht="36" spans="1:19">
      <c r="A381" s="107" t="s">
        <v>58</v>
      </c>
      <c r="B381" s="107" t="s">
        <v>191</v>
      </c>
      <c r="C381" s="110"/>
      <c r="D381" s="110"/>
      <c r="E381" s="110"/>
      <c r="F381" s="8" t="s">
        <v>192</v>
      </c>
      <c r="G381" s="187" t="s">
        <v>193</v>
      </c>
      <c r="H381" s="107" t="s">
        <v>63</v>
      </c>
      <c r="I381" s="107" t="s">
        <v>273</v>
      </c>
      <c r="J381" s="145">
        <v>43.47</v>
      </c>
      <c r="K381" s="110" t="s">
        <v>194</v>
      </c>
      <c r="L381" s="110"/>
      <c r="M381" s="130">
        <v>43.47</v>
      </c>
      <c r="N381" s="130">
        <v>43.47</v>
      </c>
      <c r="O381" s="11">
        <f t="shared" si="3"/>
        <v>36.2156</v>
      </c>
      <c r="P381" s="130">
        <v>9.3716</v>
      </c>
      <c r="Q381" s="130">
        <v>26.844</v>
      </c>
      <c r="R381" s="130"/>
      <c r="S381" s="126"/>
    </row>
    <row r="382" s="103" customFormat="1" ht="48" spans="1:19">
      <c r="A382" s="107" t="s">
        <v>195</v>
      </c>
      <c r="B382" s="107" t="s">
        <v>196</v>
      </c>
      <c r="C382" s="107"/>
      <c r="D382" s="107"/>
      <c r="E382" s="107"/>
      <c r="F382" s="107" t="s">
        <v>197</v>
      </c>
      <c r="G382" s="107" t="s">
        <v>198</v>
      </c>
      <c r="H382" s="107" t="s">
        <v>63</v>
      </c>
      <c r="I382" s="107" t="s">
        <v>273</v>
      </c>
      <c r="J382" s="107">
        <v>24.17</v>
      </c>
      <c r="K382" s="107" t="s">
        <v>194</v>
      </c>
      <c r="L382" s="124"/>
      <c r="M382" s="124">
        <v>24.17</v>
      </c>
      <c r="N382" s="124">
        <v>24.17</v>
      </c>
      <c r="O382" s="11">
        <f t="shared" si="3"/>
        <v>24.17</v>
      </c>
      <c r="P382" s="124">
        <v>24.17</v>
      </c>
      <c r="Q382" s="124"/>
      <c r="R382" s="124"/>
      <c r="S382" s="124"/>
    </row>
    <row r="383" s="103" customFormat="1" ht="48" spans="1:19">
      <c r="A383" s="107" t="s">
        <v>195</v>
      </c>
      <c r="B383" s="107" t="s">
        <v>196</v>
      </c>
      <c r="C383" s="107"/>
      <c r="D383" s="107"/>
      <c r="E383" s="107"/>
      <c r="F383" s="107" t="s">
        <v>199</v>
      </c>
      <c r="G383" s="107" t="s">
        <v>200</v>
      </c>
      <c r="H383" s="107" t="s">
        <v>63</v>
      </c>
      <c r="I383" s="107" t="s">
        <v>273</v>
      </c>
      <c r="J383" s="107">
        <v>8.8</v>
      </c>
      <c r="K383" s="107" t="s">
        <v>194</v>
      </c>
      <c r="L383" s="124"/>
      <c r="M383" s="124">
        <v>8.8</v>
      </c>
      <c r="N383" s="124">
        <v>8.8</v>
      </c>
      <c r="O383" s="11">
        <f t="shared" si="3"/>
        <v>8.8</v>
      </c>
      <c r="P383" s="124"/>
      <c r="Q383" s="124">
        <v>8.8</v>
      </c>
      <c r="R383" s="124"/>
      <c r="S383" s="124"/>
    </row>
    <row r="384" s="103" customFormat="1" ht="36" spans="1:19">
      <c r="A384" s="107" t="s">
        <v>69</v>
      </c>
      <c r="B384" s="107" t="s">
        <v>91</v>
      </c>
      <c r="C384" s="110"/>
      <c r="D384" s="110"/>
      <c r="E384" s="110"/>
      <c r="F384" s="8" t="s">
        <v>201</v>
      </c>
      <c r="G384" s="187" t="s">
        <v>202</v>
      </c>
      <c r="H384" s="107" t="s">
        <v>63</v>
      </c>
      <c r="I384" s="107" t="s">
        <v>273</v>
      </c>
      <c r="J384" s="125">
        <v>290</v>
      </c>
      <c r="K384" s="110" t="s">
        <v>194</v>
      </c>
      <c r="L384" s="110"/>
      <c r="M384" s="130">
        <v>290</v>
      </c>
      <c r="N384" s="130">
        <v>290</v>
      </c>
      <c r="O384" s="11">
        <f t="shared" si="3"/>
        <v>290</v>
      </c>
      <c r="P384" s="130"/>
      <c r="Q384" s="130">
        <v>290</v>
      </c>
      <c r="R384" s="130"/>
      <c r="S384" s="126"/>
    </row>
    <row r="385" s="103" customFormat="1" ht="60" spans="1:19">
      <c r="A385" s="110" t="s">
        <v>82</v>
      </c>
      <c r="B385" s="8" t="s">
        <v>203</v>
      </c>
      <c r="C385" s="110"/>
      <c r="D385" s="110"/>
      <c r="E385" s="110"/>
      <c r="F385" s="8" t="s">
        <v>204</v>
      </c>
      <c r="G385" s="187" t="s">
        <v>205</v>
      </c>
      <c r="H385" s="107" t="s">
        <v>63</v>
      </c>
      <c r="I385" s="107" t="s">
        <v>273</v>
      </c>
      <c r="J385" s="146">
        <v>289.8</v>
      </c>
      <c r="K385" s="110" t="s">
        <v>194</v>
      </c>
      <c r="L385" s="110"/>
      <c r="M385" s="130">
        <v>289.8</v>
      </c>
      <c r="N385" s="130">
        <v>289.8</v>
      </c>
      <c r="O385" s="11">
        <f t="shared" si="3"/>
        <v>289.8</v>
      </c>
      <c r="P385" s="130"/>
      <c r="Q385" s="130">
        <v>289.8</v>
      </c>
      <c r="R385" s="130"/>
      <c r="S385" s="126"/>
    </row>
    <row r="386" s="103" customFormat="1" ht="36" spans="1:19">
      <c r="A386" s="107" t="s">
        <v>131</v>
      </c>
      <c r="B386" s="107" t="s">
        <v>206</v>
      </c>
      <c r="C386" s="107"/>
      <c r="D386" s="107"/>
      <c r="E386" s="107"/>
      <c r="F386" s="107" t="s">
        <v>207</v>
      </c>
      <c r="G386" s="107" t="s">
        <v>208</v>
      </c>
      <c r="H386" s="107" t="s">
        <v>63</v>
      </c>
      <c r="I386" s="107" t="s">
        <v>273</v>
      </c>
      <c r="J386" s="107">
        <v>14655</v>
      </c>
      <c r="K386" s="107" t="s">
        <v>194</v>
      </c>
      <c r="L386" s="124"/>
      <c r="M386" s="124">
        <v>14174.6328</v>
      </c>
      <c r="N386" s="124">
        <v>14174.6328</v>
      </c>
      <c r="O386" s="11">
        <f t="shared" si="3"/>
        <v>13113.47791</v>
      </c>
      <c r="P386" s="124">
        <v>6332.982564</v>
      </c>
      <c r="Q386" s="124">
        <v>6780.495346</v>
      </c>
      <c r="R386" s="124"/>
      <c r="S386" s="124"/>
    </row>
    <row r="387" s="103" customFormat="1" ht="60" spans="1:19">
      <c r="A387" s="107" t="s">
        <v>139</v>
      </c>
      <c r="B387" s="107" t="s">
        <v>209</v>
      </c>
      <c r="C387" s="107"/>
      <c r="D387" s="107"/>
      <c r="E387" s="107"/>
      <c r="F387" s="8" t="s">
        <v>210</v>
      </c>
      <c r="G387" s="107" t="s">
        <v>211</v>
      </c>
      <c r="H387" s="107" t="s">
        <v>63</v>
      </c>
      <c r="I387" s="107" t="s">
        <v>273</v>
      </c>
      <c r="J387" s="134">
        <v>480</v>
      </c>
      <c r="K387" s="107" t="s">
        <v>194</v>
      </c>
      <c r="L387" s="124"/>
      <c r="M387" s="124">
        <v>480</v>
      </c>
      <c r="N387" s="124">
        <v>480</v>
      </c>
      <c r="O387" s="11">
        <f t="shared" si="3"/>
        <v>480</v>
      </c>
      <c r="P387" s="124">
        <v>480</v>
      </c>
      <c r="Q387" s="124"/>
      <c r="R387" s="124"/>
      <c r="S387" s="124"/>
    </row>
    <row r="388" s="103" customFormat="1" ht="60" spans="1:19">
      <c r="A388" s="107" t="s">
        <v>147</v>
      </c>
      <c r="B388" s="107" t="s">
        <v>212</v>
      </c>
      <c r="C388" s="107"/>
      <c r="D388" s="107"/>
      <c r="E388" s="107"/>
      <c r="F388" s="8" t="s">
        <v>213</v>
      </c>
      <c r="G388" s="107" t="s">
        <v>211</v>
      </c>
      <c r="H388" s="107" t="s">
        <v>63</v>
      </c>
      <c r="I388" s="107" t="s">
        <v>273</v>
      </c>
      <c r="J388" s="147">
        <v>352.99</v>
      </c>
      <c r="K388" s="107" t="s">
        <v>194</v>
      </c>
      <c r="L388" s="124"/>
      <c r="M388" s="124">
        <v>352.99</v>
      </c>
      <c r="N388" s="124">
        <v>352.99</v>
      </c>
      <c r="O388" s="11">
        <f t="shared" si="3"/>
        <v>352.99</v>
      </c>
      <c r="P388" s="193">
        <v>352.99</v>
      </c>
      <c r="Q388" s="124"/>
      <c r="R388" s="124"/>
      <c r="S388" s="124"/>
    </row>
    <row r="389" s="103" customFormat="1" ht="36" spans="1:19">
      <c r="A389" s="8" t="s">
        <v>147</v>
      </c>
      <c r="B389" s="8" t="s">
        <v>212</v>
      </c>
      <c r="C389" s="8"/>
      <c r="D389" s="8"/>
      <c r="E389" s="8"/>
      <c r="F389" s="8" t="s">
        <v>214</v>
      </c>
      <c r="G389" s="115" t="s">
        <v>215</v>
      </c>
      <c r="H389" s="107" t="s">
        <v>63</v>
      </c>
      <c r="I389" s="107" t="s">
        <v>273</v>
      </c>
      <c r="J389" s="8">
        <v>28.98</v>
      </c>
      <c r="K389" s="8" t="s">
        <v>194</v>
      </c>
      <c r="L389" s="8"/>
      <c r="M389" s="126">
        <v>28.98</v>
      </c>
      <c r="N389" s="126">
        <v>28.98</v>
      </c>
      <c r="O389" s="11">
        <f t="shared" si="3"/>
        <v>28.98</v>
      </c>
      <c r="P389" s="126">
        <v>28.98</v>
      </c>
      <c r="Q389" s="126"/>
      <c r="R389" s="126"/>
      <c r="S389" s="8"/>
    </row>
    <row r="390" s="103" customFormat="1" ht="48" spans="1:19">
      <c r="A390" s="107" t="s">
        <v>152</v>
      </c>
      <c r="B390" s="107" t="s">
        <v>216</v>
      </c>
      <c r="C390" s="107"/>
      <c r="D390" s="107"/>
      <c r="E390" s="107"/>
      <c r="F390" s="107" t="s">
        <v>217</v>
      </c>
      <c r="G390" s="107" t="s">
        <v>218</v>
      </c>
      <c r="H390" s="107" t="s">
        <v>63</v>
      </c>
      <c r="I390" s="107" t="s">
        <v>273</v>
      </c>
      <c r="J390" s="148">
        <v>32.85</v>
      </c>
      <c r="K390" s="107" t="s">
        <v>194</v>
      </c>
      <c r="L390" s="149"/>
      <c r="M390" s="149">
        <v>32.85</v>
      </c>
      <c r="N390" s="149">
        <v>32.85</v>
      </c>
      <c r="O390" s="11">
        <f t="shared" si="3"/>
        <v>32.85</v>
      </c>
      <c r="P390" s="149">
        <v>32.85</v>
      </c>
      <c r="Q390" s="124"/>
      <c r="R390" s="124"/>
      <c r="S390" s="124"/>
    </row>
    <row r="391" s="103" customFormat="1" ht="36" spans="1:19">
      <c r="A391" s="107" t="s">
        <v>160</v>
      </c>
      <c r="B391" s="107" t="s">
        <v>219</v>
      </c>
      <c r="C391" s="107"/>
      <c r="D391" s="107"/>
      <c r="E391" s="107"/>
      <c r="F391" s="8" t="s">
        <v>220</v>
      </c>
      <c r="G391" s="107" t="s">
        <v>221</v>
      </c>
      <c r="H391" s="107" t="s">
        <v>63</v>
      </c>
      <c r="I391" s="107" t="s">
        <v>273</v>
      </c>
      <c r="J391" s="150">
        <v>116.33</v>
      </c>
      <c r="K391" s="107" t="s">
        <v>194</v>
      </c>
      <c r="L391" s="124"/>
      <c r="M391" s="124">
        <v>116.33</v>
      </c>
      <c r="N391" s="124">
        <v>116.33</v>
      </c>
      <c r="O391" s="11">
        <f t="shared" si="3"/>
        <v>116.33</v>
      </c>
      <c r="P391" s="124">
        <v>116.33</v>
      </c>
      <c r="Q391" s="124"/>
      <c r="R391" s="124"/>
      <c r="S391" s="124"/>
    </row>
    <row r="392" s="103" customFormat="1" ht="36" spans="1:19">
      <c r="A392" s="107" t="s">
        <v>165</v>
      </c>
      <c r="B392" s="107" t="s">
        <v>222</v>
      </c>
      <c r="C392" s="107"/>
      <c r="D392" s="107"/>
      <c r="E392" s="107"/>
      <c r="F392" s="107" t="s">
        <v>217</v>
      </c>
      <c r="G392" s="107" t="s">
        <v>218</v>
      </c>
      <c r="H392" s="107" t="s">
        <v>63</v>
      </c>
      <c r="I392" s="107" t="s">
        <v>273</v>
      </c>
      <c r="J392" s="148">
        <v>218.96</v>
      </c>
      <c r="K392" s="107" t="s">
        <v>194</v>
      </c>
      <c r="L392" s="149"/>
      <c r="M392" s="149">
        <v>218.96</v>
      </c>
      <c r="N392" s="149">
        <v>218.96</v>
      </c>
      <c r="O392" s="11">
        <f t="shared" si="3"/>
        <v>218.96</v>
      </c>
      <c r="P392" s="149">
        <v>218.96</v>
      </c>
      <c r="Q392" s="124"/>
      <c r="R392" s="124"/>
      <c r="S392" s="124"/>
    </row>
    <row r="393" s="103" customFormat="1" ht="60" spans="1:19">
      <c r="A393" s="107" t="s">
        <v>174</v>
      </c>
      <c r="B393" s="107" t="s">
        <v>166</v>
      </c>
      <c r="C393" s="107"/>
      <c r="D393" s="107"/>
      <c r="E393" s="107"/>
      <c r="F393" s="8" t="s">
        <v>223</v>
      </c>
      <c r="G393" s="107" t="s">
        <v>224</v>
      </c>
      <c r="H393" s="107" t="s">
        <v>63</v>
      </c>
      <c r="I393" s="107" t="s">
        <v>273</v>
      </c>
      <c r="J393" s="107">
        <v>275</v>
      </c>
      <c r="K393" s="107" t="s">
        <v>194</v>
      </c>
      <c r="L393" s="124"/>
      <c r="M393" s="124">
        <v>275</v>
      </c>
      <c r="N393" s="124">
        <v>275</v>
      </c>
      <c r="O393" s="11">
        <f t="shared" si="3"/>
        <v>275</v>
      </c>
      <c r="P393" s="124">
        <v>275</v>
      </c>
      <c r="Q393" s="124"/>
      <c r="R393" s="124"/>
      <c r="S393" s="124"/>
    </row>
    <row r="394" s="103" customFormat="1" ht="60" spans="1:19">
      <c r="A394" s="107" t="s">
        <v>174</v>
      </c>
      <c r="B394" s="107" t="s">
        <v>166</v>
      </c>
      <c r="C394" s="107"/>
      <c r="D394" s="107"/>
      <c r="E394" s="107"/>
      <c r="F394" s="8" t="s">
        <v>225</v>
      </c>
      <c r="G394" s="107" t="s">
        <v>226</v>
      </c>
      <c r="H394" s="107" t="s">
        <v>63</v>
      </c>
      <c r="I394" s="107" t="s">
        <v>273</v>
      </c>
      <c r="J394" s="107">
        <v>14</v>
      </c>
      <c r="K394" s="107" t="s">
        <v>194</v>
      </c>
      <c r="L394" s="124"/>
      <c r="M394" s="124">
        <v>14</v>
      </c>
      <c r="N394" s="124">
        <v>14</v>
      </c>
      <c r="O394" s="11">
        <f t="shared" si="3"/>
        <v>14</v>
      </c>
      <c r="P394" s="124">
        <v>14</v>
      </c>
      <c r="Q394" s="124"/>
      <c r="R394" s="124"/>
      <c r="S394" s="124"/>
    </row>
    <row r="395" s="103" customFormat="1" ht="60" spans="1:19">
      <c r="A395" s="107" t="s">
        <v>174</v>
      </c>
      <c r="B395" s="107" t="s">
        <v>166</v>
      </c>
      <c r="C395" s="107"/>
      <c r="D395" s="107"/>
      <c r="E395" s="107"/>
      <c r="F395" s="8" t="s">
        <v>227</v>
      </c>
      <c r="G395" s="107" t="s">
        <v>228</v>
      </c>
      <c r="H395" s="107" t="s">
        <v>63</v>
      </c>
      <c r="I395" s="107" t="s">
        <v>273</v>
      </c>
      <c r="J395" s="107">
        <v>72</v>
      </c>
      <c r="K395" s="107" t="s">
        <v>194</v>
      </c>
      <c r="L395" s="124"/>
      <c r="M395" s="124">
        <v>72</v>
      </c>
      <c r="N395" s="124">
        <v>72</v>
      </c>
      <c r="O395" s="11">
        <f t="shared" si="3"/>
        <v>72</v>
      </c>
      <c r="P395" s="124">
        <v>72</v>
      </c>
      <c r="Q395" s="124"/>
      <c r="R395" s="124"/>
      <c r="S395" s="124"/>
    </row>
    <row r="396" s="103" customFormat="1" ht="84" spans="1:19">
      <c r="A396" s="107" t="s">
        <v>178</v>
      </c>
      <c r="B396" s="107" t="s">
        <v>229</v>
      </c>
      <c r="C396" s="110"/>
      <c r="D396" s="110"/>
      <c r="E396" s="110"/>
      <c r="F396" s="107" t="s">
        <v>230</v>
      </c>
      <c r="G396" s="187" t="s">
        <v>231</v>
      </c>
      <c r="H396" s="107" t="s">
        <v>63</v>
      </c>
      <c r="I396" s="107" t="s">
        <v>273</v>
      </c>
      <c r="J396" s="146">
        <v>41.25</v>
      </c>
      <c r="K396" s="110" t="s">
        <v>194</v>
      </c>
      <c r="L396" s="110"/>
      <c r="M396" s="130">
        <v>41.25</v>
      </c>
      <c r="N396" s="130">
        <v>41.25</v>
      </c>
      <c r="O396" s="11">
        <f t="shared" si="3"/>
        <v>41.25</v>
      </c>
      <c r="P396" s="130"/>
      <c r="Q396" s="130">
        <v>41.25</v>
      </c>
      <c r="R396" s="130"/>
      <c r="S396" s="126"/>
    </row>
    <row r="397" s="103" customFormat="1" ht="36" spans="1:19">
      <c r="A397" s="110" t="s">
        <v>186</v>
      </c>
      <c r="B397" s="8" t="s">
        <v>59</v>
      </c>
      <c r="C397" s="110"/>
      <c r="D397" s="110"/>
      <c r="E397" s="110"/>
      <c r="F397" s="8" t="s">
        <v>232</v>
      </c>
      <c r="G397" s="187" t="s">
        <v>233</v>
      </c>
      <c r="H397" s="107" t="s">
        <v>63</v>
      </c>
      <c r="I397" s="107" t="s">
        <v>273</v>
      </c>
      <c r="J397" s="151">
        <v>2426</v>
      </c>
      <c r="K397" s="110" t="s">
        <v>194</v>
      </c>
      <c r="L397" s="110"/>
      <c r="M397" s="130"/>
      <c r="N397" s="130"/>
      <c r="O397" s="11">
        <f t="shared" si="3"/>
        <v>0</v>
      </c>
      <c r="P397" s="130"/>
      <c r="Q397" s="130"/>
      <c r="R397" s="130"/>
      <c r="S397" s="126"/>
    </row>
    <row r="398" s="103" customFormat="1" ht="72" spans="1:19">
      <c r="A398" s="110"/>
      <c r="B398" s="8" t="s">
        <v>11</v>
      </c>
      <c r="C398" s="110"/>
      <c r="D398" s="110"/>
      <c r="E398" s="110"/>
      <c r="F398" s="191" t="s">
        <v>275</v>
      </c>
      <c r="G398" s="122" t="s">
        <v>276</v>
      </c>
      <c r="H398" s="107" t="s">
        <v>63</v>
      </c>
      <c r="I398" s="107" t="s">
        <v>272</v>
      </c>
      <c r="J398" s="151">
        <v>1.12</v>
      </c>
      <c r="K398" s="110" t="s">
        <v>65</v>
      </c>
      <c r="L398" s="110"/>
      <c r="M398" s="130"/>
      <c r="N398" s="130"/>
      <c r="O398" s="130"/>
      <c r="P398" s="130"/>
      <c r="Q398" s="130"/>
      <c r="R398" s="130"/>
      <c r="S398" s="126"/>
    </row>
    <row r="399" s="103" customFormat="1" ht="72" spans="1:19">
      <c r="A399" s="110"/>
      <c r="B399" s="8" t="s">
        <v>11</v>
      </c>
      <c r="C399" s="110"/>
      <c r="D399" s="110"/>
      <c r="E399" s="110"/>
      <c r="F399" s="191" t="s">
        <v>275</v>
      </c>
      <c r="G399" s="122" t="s">
        <v>277</v>
      </c>
      <c r="H399" s="107" t="s">
        <v>63</v>
      </c>
      <c r="I399" s="107" t="s">
        <v>267</v>
      </c>
      <c r="J399" s="151">
        <v>2.45</v>
      </c>
      <c r="K399" s="110" t="s">
        <v>65</v>
      </c>
      <c r="L399" s="110"/>
      <c r="M399" s="130">
        <v>2.45</v>
      </c>
      <c r="N399" s="130">
        <v>2.45</v>
      </c>
      <c r="O399" s="130">
        <v>2.45</v>
      </c>
      <c r="P399" s="130">
        <v>2.45</v>
      </c>
      <c r="Q399" s="125">
        <v>0</v>
      </c>
      <c r="R399" s="130"/>
      <c r="S399" s="126"/>
    </row>
    <row r="400" s="103" customFormat="1" ht="72" spans="1:19">
      <c r="A400" s="110"/>
      <c r="B400" s="8" t="s">
        <v>11</v>
      </c>
      <c r="C400" s="110"/>
      <c r="D400" s="110"/>
      <c r="E400" s="110"/>
      <c r="F400" s="191" t="s">
        <v>275</v>
      </c>
      <c r="G400" s="122" t="s">
        <v>277</v>
      </c>
      <c r="H400" s="107" t="s">
        <v>63</v>
      </c>
      <c r="I400" s="107" t="s">
        <v>254</v>
      </c>
      <c r="J400" s="151">
        <v>1.46</v>
      </c>
      <c r="K400" s="110" t="s">
        <v>65</v>
      </c>
      <c r="L400" s="131"/>
      <c r="M400" s="131">
        <v>1.46</v>
      </c>
      <c r="N400" s="131">
        <v>1.46</v>
      </c>
      <c r="O400" s="131">
        <f>SUMIFS([1]附件1!X:X,[1]附件1!M:M,G400)</f>
        <v>1.46</v>
      </c>
      <c r="P400" s="131">
        <f>O400-Q400-R400</f>
        <v>1.46</v>
      </c>
      <c r="Q400" s="131"/>
      <c r="R400" s="131"/>
      <c r="S400" s="127"/>
    </row>
    <row r="401" s="103" customFormat="1" ht="72" spans="1:19">
      <c r="A401" s="110"/>
      <c r="B401" s="8" t="s">
        <v>11</v>
      </c>
      <c r="C401" s="110"/>
      <c r="D401" s="110"/>
      <c r="E401" s="110"/>
      <c r="F401" s="191" t="s">
        <v>275</v>
      </c>
      <c r="G401" s="122" t="s">
        <v>277</v>
      </c>
      <c r="H401" s="107" t="s">
        <v>63</v>
      </c>
      <c r="I401" s="107" t="s">
        <v>263</v>
      </c>
      <c r="J401" s="151">
        <v>1.15</v>
      </c>
      <c r="K401" s="110" t="s">
        <v>65</v>
      </c>
      <c r="L401" s="110"/>
      <c r="M401" s="130">
        <v>1.15</v>
      </c>
      <c r="N401" s="130">
        <v>1.15</v>
      </c>
      <c r="O401" s="124">
        <v>1.15</v>
      </c>
      <c r="P401" s="131">
        <v>0</v>
      </c>
      <c r="Q401" s="131">
        <v>1.15</v>
      </c>
      <c r="R401" s="130"/>
      <c r="S401" s="126"/>
    </row>
    <row r="402" s="103" customFormat="1" ht="72" spans="1:19">
      <c r="A402" s="110"/>
      <c r="B402" s="8" t="s">
        <v>11</v>
      </c>
      <c r="C402" s="110"/>
      <c r="D402" s="110"/>
      <c r="E402" s="110"/>
      <c r="F402" s="191" t="s">
        <v>278</v>
      </c>
      <c r="G402" s="122" t="s">
        <v>277</v>
      </c>
      <c r="H402" s="107" t="s">
        <v>63</v>
      </c>
      <c r="I402" s="107" t="s">
        <v>64</v>
      </c>
      <c r="J402" s="151">
        <v>0.78</v>
      </c>
      <c r="K402" s="110" t="s">
        <v>65</v>
      </c>
      <c r="L402" s="110"/>
      <c r="M402" s="124">
        <v>0.78</v>
      </c>
      <c r="N402" s="124">
        <v>0.78</v>
      </c>
      <c r="O402" s="124">
        <f>P402+Q402+R402</f>
        <v>0</v>
      </c>
      <c r="P402" s="130"/>
      <c r="Q402" s="130"/>
      <c r="R402" s="130"/>
      <c r="S402" s="126"/>
    </row>
    <row r="403" s="103" customFormat="1" ht="72" spans="1:19">
      <c r="A403" s="110"/>
      <c r="B403" s="8" t="s">
        <v>11</v>
      </c>
      <c r="C403" s="110"/>
      <c r="D403" s="110"/>
      <c r="E403" s="110"/>
      <c r="F403" s="191" t="s">
        <v>275</v>
      </c>
      <c r="G403" s="192" t="s">
        <v>277</v>
      </c>
      <c r="H403" s="107" t="s">
        <v>63</v>
      </c>
      <c r="I403" s="107" t="s">
        <v>273</v>
      </c>
      <c r="J403" s="151">
        <v>1.35</v>
      </c>
      <c r="K403" s="110" t="s">
        <v>65</v>
      </c>
      <c r="L403" s="110"/>
      <c r="M403" s="130">
        <v>1.35</v>
      </c>
      <c r="N403" s="130">
        <v>1.35</v>
      </c>
      <c r="O403" s="11">
        <f>P403+Q403+R403</f>
        <v>1.35</v>
      </c>
      <c r="P403" s="130">
        <v>1.35</v>
      </c>
      <c r="Q403" s="130"/>
      <c r="R403" s="130"/>
      <c r="S403" s="126"/>
    </row>
    <row r="404" s="103" customFormat="1" ht="72" spans="1:19">
      <c r="A404" s="110"/>
      <c r="B404" s="8" t="s">
        <v>11</v>
      </c>
      <c r="C404" s="110"/>
      <c r="D404" s="110"/>
      <c r="E404" s="110"/>
      <c r="F404" s="191" t="s">
        <v>275</v>
      </c>
      <c r="G404" s="122" t="s">
        <v>276</v>
      </c>
      <c r="H404" s="107" t="s">
        <v>63</v>
      </c>
      <c r="I404" s="107" t="s">
        <v>266</v>
      </c>
      <c r="J404" s="151">
        <v>0.08</v>
      </c>
      <c r="K404" s="110" t="s">
        <v>65</v>
      </c>
      <c r="L404" s="130"/>
      <c r="M404" s="130">
        <v>0.08</v>
      </c>
      <c r="N404" s="130">
        <v>0.08</v>
      </c>
      <c r="O404" s="126">
        <f>P404+Q404+R404</f>
        <v>0.08</v>
      </c>
      <c r="P404" s="130"/>
      <c r="Q404" s="130">
        <v>0.08</v>
      </c>
      <c r="R404" s="130"/>
      <c r="S404" s="126"/>
    </row>
    <row r="405" s="103" customFormat="1" ht="72" spans="1:19">
      <c r="A405" s="110"/>
      <c r="B405" s="8" t="s">
        <v>11</v>
      </c>
      <c r="C405" s="110"/>
      <c r="D405" s="110"/>
      <c r="E405" s="110"/>
      <c r="F405" s="191" t="s">
        <v>275</v>
      </c>
      <c r="G405" s="122" t="s">
        <v>276</v>
      </c>
      <c r="H405" s="120" t="s">
        <v>63</v>
      </c>
      <c r="I405" s="120" t="s">
        <v>17</v>
      </c>
      <c r="J405" s="178">
        <v>1.34</v>
      </c>
      <c r="K405" s="155" t="s">
        <v>65</v>
      </c>
      <c r="L405" s="155"/>
      <c r="M405" s="163">
        <v>1.34</v>
      </c>
      <c r="N405" s="163">
        <v>1.34</v>
      </c>
      <c r="O405" s="152">
        <f>SUM(P405:R405)</f>
        <v>1.34</v>
      </c>
      <c r="P405" s="163"/>
      <c r="Q405" s="163">
        <v>1.34</v>
      </c>
      <c r="R405" s="163"/>
      <c r="S405" s="126"/>
    </row>
    <row r="406" s="103" customFormat="1" ht="21" customHeight="1" spans="1:19">
      <c r="A406" s="8"/>
      <c r="B406" s="8" t="s">
        <v>279</v>
      </c>
      <c r="C406" s="8"/>
      <c r="D406" s="8"/>
      <c r="E406" s="8"/>
      <c r="F406" s="107"/>
      <c r="G406" s="112">
        <v>1</v>
      </c>
      <c r="H406" s="8" t="s">
        <v>63</v>
      </c>
      <c r="I406" s="134" t="s">
        <v>64</v>
      </c>
      <c r="J406" s="127"/>
      <c r="K406" s="8" t="s">
        <v>280</v>
      </c>
      <c r="L406" s="8"/>
      <c r="M406" s="124">
        <v>1355.156622</v>
      </c>
      <c r="N406" s="124">
        <v>1355.156622</v>
      </c>
      <c r="O406" s="124">
        <v>782.57307</v>
      </c>
      <c r="P406" s="8">
        <v>551.59417</v>
      </c>
      <c r="Q406" s="8">
        <v>230.9789</v>
      </c>
      <c r="R406" s="8"/>
      <c r="S406" s="8"/>
    </row>
    <row r="407" s="103" customFormat="1" ht="21" customHeight="1" spans="1:19">
      <c r="A407" s="8"/>
      <c r="B407" s="8" t="s">
        <v>279</v>
      </c>
      <c r="C407" s="8"/>
      <c r="D407" s="8"/>
      <c r="E407" s="8"/>
      <c r="F407" s="107"/>
      <c r="G407" s="8"/>
      <c r="H407" s="9" t="s">
        <v>63</v>
      </c>
      <c r="I407" s="158" t="s">
        <v>17</v>
      </c>
      <c r="J407" s="25"/>
      <c r="K407" s="9" t="s">
        <v>280</v>
      </c>
      <c r="L407" s="9"/>
      <c r="M407" s="9">
        <v>1078</v>
      </c>
      <c r="N407" s="9">
        <v>1078</v>
      </c>
      <c r="O407" s="194">
        <f>SUM(P407:R407)</f>
        <v>1052.043927</v>
      </c>
      <c r="P407" s="195"/>
      <c r="Q407" s="195">
        <v>1052.043927</v>
      </c>
      <c r="R407" s="9"/>
      <c r="S407" s="8"/>
    </row>
    <row r="408" s="103" customFormat="1" ht="21" customHeight="1" spans="1:19">
      <c r="A408" s="8"/>
      <c r="B408" s="8" t="s">
        <v>279</v>
      </c>
      <c r="C408" s="8"/>
      <c r="D408" s="8"/>
      <c r="E408" s="8"/>
      <c r="F408" s="107"/>
      <c r="G408" s="8"/>
      <c r="H408" s="107" t="s">
        <v>63</v>
      </c>
      <c r="I408" s="134" t="s">
        <v>254</v>
      </c>
      <c r="J408" s="127"/>
      <c r="K408" s="8" t="s">
        <v>280</v>
      </c>
      <c r="L408" s="127"/>
      <c r="M408" s="127">
        <v>400</v>
      </c>
      <c r="N408" s="127">
        <v>400</v>
      </c>
      <c r="O408" s="127">
        <v>400</v>
      </c>
      <c r="P408" s="127">
        <f>O408-Q408-R408</f>
        <v>400</v>
      </c>
      <c r="Q408" s="127"/>
      <c r="R408" s="127"/>
      <c r="S408" s="127"/>
    </row>
    <row r="409" s="103" customFormat="1" ht="21" customHeight="1" spans="1:19">
      <c r="A409" s="8"/>
      <c r="B409" s="8" t="s">
        <v>279</v>
      </c>
      <c r="C409" s="8"/>
      <c r="D409" s="8"/>
      <c r="E409" s="8"/>
      <c r="F409" s="107"/>
      <c r="G409" s="8"/>
      <c r="H409" s="8" t="s">
        <v>63</v>
      </c>
      <c r="I409" s="134" t="s">
        <v>263</v>
      </c>
      <c r="J409" s="127"/>
      <c r="K409" s="8" t="s">
        <v>280</v>
      </c>
      <c r="L409" s="8"/>
      <c r="M409" s="8">
        <v>1971.43</v>
      </c>
      <c r="N409" s="8">
        <v>1971.43</v>
      </c>
      <c r="O409" s="124">
        <v>1971.43</v>
      </c>
      <c r="P409" s="127">
        <v>1703.976292</v>
      </c>
      <c r="Q409" s="127">
        <v>267.453708</v>
      </c>
      <c r="R409" s="8"/>
      <c r="S409" s="8"/>
    </row>
    <row r="410" s="103" customFormat="1" ht="21" customHeight="1" spans="1:19">
      <c r="A410" s="8"/>
      <c r="B410" s="8" t="s">
        <v>279</v>
      </c>
      <c r="C410" s="8"/>
      <c r="D410" s="8"/>
      <c r="E410" s="8"/>
      <c r="F410" s="107"/>
      <c r="G410" s="8"/>
      <c r="H410" s="8" t="s">
        <v>63</v>
      </c>
      <c r="I410" s="134" t="s">
        <v>266</v>
      </c>
      <c r="J410" s="127"/>
      <c r="K410" s="8" t="s">
        <v>280</v>
      </c>
      <c r="L410" s="127"/>
      <c r="M410" s="127">
        <v>1883.750856</v>
      </c>
      <c r="N410" s="127">
        <v>1883.750856</v>
      </c>
      <c r="O410" s="127">
        <f>P410+Q410+R410</f>
        <v>1754.550856</v>
      </c>
      <c r="P410" s="127">
        <v>1000</v>
      </c>
      <c r="Q410" s="127">
        <v>754.550856</v>
      </c>
      <c r="R410" s="126"/>
      <c r="S410" s="8"/>
    </row>
    <row r="411" s="103" customFormat="1" ht="21" customHeight="1" spans="1:19">
      <c r="A411" s="8"/>
      <c r="B411" s="8" t="s">
        <v>279</v>
      </c>
      <c r="C411" s="8"/>
      <c r="D411" s="8"/>
      <c r="E411" s="8"/>
      <c r="F411" s="107"/>
      <c r="G411" s="8"/>
      <c r="H411" s="8" t="s">
        <v>63</v>
      </c>
      <c r="I411" s="134" t="s">
        <v>267</v>
      </c>
      <c r="J411" s="127"/>
      <c r="K411" s="8" t="s">
        <v>280</v>
      </c>
      <c r="L411" s="8"/>
      <c r="M411" s="8">
        <v>60</v>
      </c>
      <c r="N411" s="127">
        <v>60</v>
      </c>
      <c r="O411" s="127">
        <v>58.9</v>
      </c>
      <c r="P411" s="127">
        <v>58.9</v>
      </c>
      <c r="Q411" s="125">
        <v>0</v>
      </c>
      <c r="R411" s="127"/>
      <c r="S411" s="8"/>
    </row>
    <row r="412" s="103" customFormat="1" ht="21" customHeight="1" spans="1:19">
      <c r="A412" s="8"/>
      <c r="B412" s="8" t="s">
        <v>279</v>
      </c>
      <c r="C412" s="8"/>
      <c r="D412" s="8"/>
      <c r="E412" s="8"/>
      <c r="F412" s="107"/>
      <c r="G412" s="8"/>
      <c r="H412" s="8" t="s">
        <v>63</v>
      </c>
      <c r="I412" s="134" t="s">
        <v>272</v>
      </c>
      <c r="J412" s="127"/>
      <c r="K412" s="8" t="s">
        <v>280</v>
      </c>
      <c r="L412" s="8"/>
      <c r="M412" s="8"/>
      <c r="N412" s="8"/>
      <c r="O412" s="8"/>
      <c r="P412" s="8"/>
      <c r="Q412" s="8"/>
      <c r="R412" s="8"/>
      <c r="S412" s="8"/>
    </row>
    <row r="413" s="103" customFormat="1" ht="21" customHeight="1" spans="1:19">
      <c r="A413" s="8"/>
      <c r="B413" s="8" t="s">
        <v>279</v>
      </c>
      <c r="C413" s="8"/>
      <c r="D413" s="8"/>
      <c r="E413" s="8"/>
      <c r="F413" s="107"/>
      <c r="G413" s="8"/>
      <c r="H413" s="8" t="s">
        <v>63</v>
      </c>
      <c r="I413" s="134" t="s">
        <v>273</v>
      </c>
      <c r="J413" s="127"/>
      <c r="K413" s="8" t="s">
        <v>280</v>
      </c>
      <c r="L413" s="8"/>
      <c r="M413" s="8">
        <v>2690.068083</v>
      </c>
      <c r="N413" s="8">
        <v>2690.068083</v>
      </c>
      <c r="O413" s="11">
        <f>P413+Q413+R413</f>
        <v>2680.869743</v>
      </c>
      <c r="P413" s="8">
        <v>621.184941</v>
      </c>
      <c r="Q413" s="8">
        <v>2059.684802</v>
      </c>
      <c r="R413" s="8"/>
      <c r="S413" s="8"/>
    </row>
  </sheetData>
  <mergeCells count="16">
    <mergeCell ref="A1:S1"/>
    <mergeCell ref="C2:E2"/>
    <mergeCell ref="P2:R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S2:S3"/>
  </mergeCells>
  <pageMargins left="0.751388888888889" right="0.751388888888889" top="1" bottom="1" header="0.5" footer="0.5"/>
  <pageSetup paperSize="8" scale="9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S31"/>
  <sheetViews>
    <sheetView zoomScale="40" zoomScaleNormal="40" workbookViewId="0">
      <selection activeCell="J40" sqref="J40"/>
    </sheetView>
  </sheetViews>
  <sheetFormatPr defaultColWidth="9" defaultRowHeight="12"/>
  <cols>
    <col min="1" max="1" width="6.25" style="56" customWidth="1"/>
    <col min="2" max="2" width="7.625" style="56" customWidth="1"/>
    <col min="3" max="3" width="33.4333333333333" style="56" customWidth="1"/>
    <col min="4" max="4" width="19.75" style="56" customWidth="1"/>
    <col min="5" max="5" width="21.625" style="56" customWidth="1"/>
    <col min="6" max="6" width="21.875" style="56" customWidth="1"/>
    <col min="7" max="7" width="20.5" style="56" customWidth="1"/>
    <col min="8" max="8" width="18.875" style="56" customWidth="1"/>
    <col min="9" max="9" width="19.375" style="56" customWidth="1"/>
    <col min="10" max="10" width="17.125" style="56" customWidth="1"/>
    <col min="11" max="11" width="17.75" style="56" customWidth="1"/>
    <col min="12" max="12" width="18.125" style="56" customWidth="1"/>
    <col min="13" max="13" width="19.25" style="56" customWidth="1"/>
    <col min="14" max="14" width="18.25" style="56" customWidth="1"/>
    <col min="15" max="15" width="18" style="56" customWidth="1"/>
    <col min="16" max="16" width="18.75" style="56" customWidth="1"/>
    <col min="17" max="17" width="18.375" style="56" customWidth="1"/>
    <col min="18" max="18" width="16.75" style="56" customWidth="1"/>
    <col min="19" max="19" width="16.375" style="56" customWidth="1"/>
    <col min="20" max="20" width="16.25" style="56" customWidth="1"/>
    <col min="21" max="21" width="18.125" style="56" customWidth="1"/>
    <col min="22" max="22" width="19.625" style="56" customWidth="1"/>
    <col min="23" max="23" width="20" style="56" customWidth="1"/>
    <col min="24" max="24" width="13.75" style="56" customWidth="1"/>
    <col min="25" max="25" width="17.625" style="56" customWidth="1"/>
    <col min="26" max="26" width="17" style="56" customWidth="1"/>
    <col min="27" max="27" width="14.125" style="56" customWidth="1"/>
    <col min="28" max="28" width="12.75" style="56" customWidth="1"/>
    <col min="29" max="29" width="16.5" style="57" customWidth="1"/>
    <col min="30" max="30" width="16.75" style="57" customWidth="1"/>
    <col min="31" max="31" width="16.875" style="57" customWidth="1"/>
    <col min="32" max="32" width="16.5" style="57" customWidth="1"/>
    <col min="33" max="33" width="19.125" style="57" customWidth="1"/>
    <col min="34" max="34" width="17.625" style="57" customWidth="1"/>
    <col min="35" max="36" width="18.875" style="57" customWidth="1"/>
    <col min="37" max="37" width="19.375" style="57" customWidth="1"/>
    <col min="38" max="38" width="17.5" style="57" customWidth="1"/>
    <col min="39" max="40" width="18.875" style="57" customWidth="1"/>
    <col min="41" max="41" width="17.125" style="57" customWidth="1"/>
    <col min="42" max="42" width="15.25" style="57" customWidth="1"/>
    <col min="43" max="43" width="16.125" style="57" customWidth="1"/>
    <col min="44" max="44" width="15.625" style="57" customWidth="1"/>
    <col min="45" max="45" width="15.25" style="57" customWidth="1"/>
    <col min="46" max="46" width="16.625" style="57" customWidth="1"/>
    <col min="47" max="47" width="17.375" style="57" customWidth="1"/>
    <col min="48" max="48" width="18.625" style="57" customWidth="1"/>
    <col min="49" max="49" width="19.875" style="57" customWidth="1"/>
    <col min="50" max="50" width="16.75" style="57" customWidth="1"/>
    <col min="51" max="51" width="16" style="57" customWidth="1"/>
    <col min="52" max="52" width="17.75" style="57" customWidth="1"/>
    <col min="53" max="53" width="11.625" style="57" customWidth="1"/>
    <col min="54" max="54" width="14.75" style="57" customWidth="1"/>
    <col min="55" max="55" width="16.375" style="57" customWidth="1"/>
    <col min="56" max="56" width="16.25" style="57" customWidth="1"/>
    <col min="57" max="57" width="16.125" style="57" customWidth="1"/>
    <col min="58" max="58" width="16.25" style="57" customWidth="1"/>
    <col min="59" max="59" width="16.75" style="57" customWidth="1"/>
    <col min="60" max="60" width="16.625" style="57" customWidth="1"/>
    <col min="61" max="61" width="18" style="57" customWidth="1"/>
    <col min="62" max="62" width="12.75" style="57" customWidth="1"/>
    <col min="63" max="63" width="13.5" style="57" customWidth="1"/>
    <col min="64" max="64" width="10.75" style="57" customWidth="1"/>
    <col min="65" max="65" width="17.125" style="57" customWidth="1"/>
    <col min="66" max="66" width="27.625" style="1"/>
    <col min="67" max="67" width="14.375" style="1"/>
    <col min="68" max="16384" width="9" style="56"/>
  </cols>
  <sheetData>
    <row r="1" ht="48" customHeight="1" spans="1:71">
      <c r="A1" s="58" t="s">
        <v>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95"/>
      <c r="BO1" s="95"/>
      <c r="BP1" s="59"/>
      <c r="BQ1" s="59"/>
      <c r="BR1" s="59"/>
      <c r="BS1" s="59"/>
    </row>
    <row r="2" ht="65" customHeight="1" spans="1:71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96"/>
      <c r="BP2" s="59"/>
      <c r="BQ2" s="59"/>
      <c r="BR2" s="59"/>
      <c r="BS2" s="59"/>
    </row>
    <row r="3" s="54" customFormat="1" ht="133" customHeight="1" spans="1:71">
      <c r="A3" s="62" t="s">
        <v>2</v>
      </c>
      <c r="B3" s="62" t="s">
        <v>3</v>
      </c>
      <c r="C3" s="62" t="s">
        <v>281</v>
      </c>
      <c r="D3" s="63" t="s">
        <v>282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84"/>
      <c r="AD3" s="84"/>
      <c r="AE3" s="84"/>
      <c r="AF3" s="84"/>
      <c r="AG3" s="84"/>
      <c r="AH3" s="84"/>
      <c r="AI3" s="84" t="s">
        <v>283</v>
      </c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5" t="s">
        <v>8</v>
      </c>
      <c r="BK3" s="85"/>
      <c r="BL3" s="85"/>
      <c r="BM3" s="85"/>
      <c r="BN3" s="85" t="s">
        <v>284</v>
      </c>
      <c r="BO3" s="97" t="s">
        <v>285</v>
      </c>
      <c r="BP3" s="98"/>
      <c r="BQ3" s="98"/>
      <c r="BR3" s="98"/>
      <c r="BS3" s="98"/>
    </row>
    <row r="4" s="54" customFormat="1" ht="151" customHeight="1" spans="1:71">
      <c r="A4" s="62"/>
      <c r="B4" s="62"/>
      <c r="C4" s="62"/>
      <c r="D4" s="64" t="s">
        <v>286</v>
      </c>
      <c r="E4" s="65" t="s">
        <v>132</v>
      </c>
      <c r="F4" s="65"/>
      <c r="G4" s="65" t="s">
        <v>140</v>
      </c>
      <c r="H4" s="65"/>
      <c r="I4" s="65" t="s">
        <v>148</v>
      </c>
      <c r="J4" s="65"/>
      <c r="K4" s="65" t="s">
        <v>153</v>
      </c>
      <c r="L4" s="65"/>
      <c r="M4" s="65" t="s">
        <v>161</v>
      </c>
      <c r="N4" s="65"/>
      <c r="O4" s="65" t="s">
        <v>166</v>
      </c>
      <c r="P4" s="65"/>
      <c r="Q4" s="65" t="s">
        <v>175</v>
      </c>
      <c r="R4" s="65"/>
      <c r="S4" s="65" t="s">
        <v>191</v>
      </c>
      <c r="T4" s="65"/>
      <c r="U4" s="65" t="s">
        <v>287</v>
      </c>
      <c r="V4" s="65"/>
      <c r="W4" s="65" t="s">
        <v>59</v>
      </c>
      <c r="X4" s="65"/>
      <c r="Y4" s="65" t="s">
        <v>70</v>
      </c>
      <c r="Z4" s="65"/>
      <c r="AA4" s="65" t="s">
        <v>78</v>
      </c>
      <c r="AB4" s="65"/>
      <c r="AC4" s="65" t="s">
        <v>83</v>
      </c>
      <c r="AD4" s="65"/>
      <c r="AE4" s="65" t="s">
        <v>91</v>
      </c>
      <c r="AF4" s="65"/>
      <c r="AG4" s="65" t="s">
        <v>288</v>
      </c>
      <c r="AH4" s="65"/>
      <c r="AI4" s="65" t="s">
        <v>286</v>
      </c>
      <c r="AJ4" s="85" t="s">
        <v>289</v>
      </c>
      <c r="AK4" s="85"/>
      <c r="AL4" s="85" t="s">
        <v>209</v>
      </c>
      <c r="AM4" s="85"/>
      <c r="AN4" s="85" t="s">
        <v>212</v>
      </c>
      <c r="AO4" s="85"/>
      <c r="AP4" s="85" t="s">
        <v>216</v>
      </c>
      <c r="AQ4" s="85"/>
      <c r="AR4" s="85" t="s">
        <v>219</v>
      </c>
      <c r="AS4" s="85"/>
      <c r="AT4" s="85" t="s">
        <v>222</v>
      </c>
      <c r="AU4" s="85"/>
      <c r="AV4" s="85" t="s">
        <v>166</v>
      </c>
      <c r="AW4" s="85"/>
      <c r="AX4" s="85" t="s">
        <v>229</v>
      </c>
      <c r="AY4" s="85"/>
      <c r="AZ4" s="85" t="s">
        <v>59</v>
      </c>
      <c r="BA4" s="85"/>
      <c r="BB4" s="85" t="s">
        <v>191</v>
      </c>
      <c r="BC4" s="85"/>
      <c r="BD4" s="85" t="s">
        <v>290</v>
      </c>
      <c r="BE4" s="85"/>
      <c r="BF4" s="85" t="s">
        <v>91</v>
      </c>
      <c r="BG4" s="85"/>
      <c r="BH4" s="85" t="s">
        <v>203</v>
      </c>
      <c r="BI4" s="85"/>
      <c r="BJ4" s="85" t="s">
        <v>11</v>
      </c>
      <c r="BK4" s="85"/>
      <c r="BL4" s="93" t="s">
        <v>12</v>
      </c>
      <c r="BM4" s="93" t="s">
        <v>13</v>
      </c>
      <c r="BN4" s="85"/>
      <c r="BO4" s="97"/>
      <c r="BP4" s="98"/>
      <c r="BQ4" s="98"/>
      <c r="BR4" s="98"/>
      <c r="BS4" s="98"/>
    </row>
    <row r="5" s="54" customFormat="1" ht="144" customHeight="1" spans="1:71">
      <c r="A5" s="62"/>
      <c r="B5" s="62"/>
      <c r="C5" s="62"/>
      <c r="D5" s="66"/>
      <c r="E5" s="65">
        <v>1</v>
      </c>
      <c r="F5" s="65"/>
      <c r="G5" s="65">
        <v>2</v>
      </c>
      <c r="H5" s="65"/>
      <c r="I5" s="65">
        <v>3</v>
      </c>
      <c r="J5" s="65"/>
      <c r="K5" s="65">
        <v>4</v>
      </c>
      <c r="L5" s="65"/>
      <c r="M5" s="65">
        <v>5</v>
      </c>
      <c r="N5" s="65"/>
      <c r="O5" s="65">
        <v>6</v>
      </c>
      <c r="P5" s="65"/>
      <c r="Q5" s="65">
        <v>7</v>
      </c>
      <c r="R5" s="65"/>
      <c r="S5" s="65">
        <v>8</v>
      </c>
      <c r="T5" s="65"/>
      <c r="U5" s="65">
        <v>9</v>
      </c>
      <c r="V5" s="65"/>
      <c r="W5" s="65">
        <v>10</v>
      </c>
      <c r="X5" s="65"/>
      <c r="Y5" s="65">
        <v>12</v>
      </c>
      <c r="Z5" s="65"/>
      <c r="AA5" s="65">
        <v>13</v>
      </c>
      <c r="AB5" s="65"/>
      <c r="AC5" s="65">
        <v>14</v>
      </c>
      <c r="AD5" s="65"/>
      <c r="AE5" s="65">
        <v>16</v>
      </c>
      <c r="AF5" s="65"/>
      <c r="AG5" s="65">
        <v>17</v>
      </c>
      <c r="AH5" s="65"/>
      <c r="AI5" s="65"/>
      <c r="AJ5" s="85">
        <v>1</v>
      </c>
      <c r="AK5" s="85"/>
      <c r="AL5" s="85">
        <v>2</v>
      </c>
      <c r="AM5" s="85"/>
      <c r="AN5" s="85">
        <v>3</v>
      </c>
      <c r="AO5" s="85"/>
      <c r="AP5" s="85">
        <v>4</v>
      </c>
      <c r="AQ5" s="85"/>
      <c r="AR5" s="85">
        <v>5</v>
      </c>
      <c r="AS5" s="85"/>
      <c r="AT5" s="85">
        <v>6</v>
      </c>
      <c r="AU5" s="85"/>
      <c r="AV5" s="85">
        <v>7</v>
      </c>
      <c r="AW5" s="85"/>
      <c r="AX5" s="85">
        <v>8</v>
      </c>
      <c r="AY5" s="85"/>
      <c r="AZ5" s="85">
        <v>9</v>
      </c>
      <c r="BA5" s="85"/>
      <c r="BB5" s="85">
        <v>10</v>
      </c>
      <c r="BC5" s="85"/>
      <c r="BD5" s="85">
        <v>11</v>
      </c>
      <c r="BE5" s="85"/>
      <c r="BF5" s="85">
        <v>12</v>
      </c>
      <c r="BG5" s="85"/>
      <c r="BH5" s="85">
        <v>14</v>
      </c>
      <c r="BI5" s="85"/>
      <c r="BJ5" s="85"/>
      <c r="BK5" s="85"/>
      <c r="BL5" s="93"/>
      <c r="BM5" s="93"/>
      <c r="BN5" s="85"/>
      <c r="BO5" s="97"/>
      <c r="BP5" s="98"/>
      <c r="BQ5" s="98"/>
      <c r="BR5" s="98"/>
      <c r="BS5" s="98"/>
    </row>
    <row r="6" s="54" customFormat="1" ht="144" customHeight="1" spans="1:71">
      <c r="A6" s="62"/>
      <c r="B6" s="62"/>
      <c r="C6" s="62"/>
      <c r="D6" s="62"/>
      <c r="E6" s="62" t="s">
        <v>291</v>
      </c>
      <c r="F6" s="62" t="s">
        <v>15</v>
      </c>
      <c r="G6" s="62" t="s">
        <v>291</v>
      </c>
      <c r="H6" s="62" t="s">
        <v>15</v>
      </c>
      <c r="I6" s="62" t="s">
        <v>291</v>
      </c>
      <c r="J6" s="62" t="s">
        <v>15</v>
      </c>
      <c r="K6" s="62" t="s">
        <v>291</v>
      </c>
      <c r="L6" s="62" t="s">
        <v>15</v>
      </c>
      <c r="M6" s="62" t="s">
        <v>291</v>
      </c>
      <c r="N6" s="62" t="s">
        <v>15</v>
      </c>
      <c r="O6" s="62" t="s">
        <v>291</v>
      </c>
      <c r="P6" s="62" t="s">
        <v>15</v>
      </c>
      <c r="Q6" s="62" t="s">
        <v>291</v>
      </c>
      <c r="R6" s="62" t="s">
        <v>15</v>
      </c>
      <c r="S6" s="62" t="s">
        <v>291</v>
      </c>
      <c r="T6" s="62" t="s">
        <v>15</v>
      </c>
      <c r="U6" s="62" t="s">
        <v>291</v>
      </c>
      <c r="V6" s="62" t="s">
        <v>15</v>
      </c>
      <c r="W6" s="62" t="s">
        <v>291</v>
      </c>
      <c r="X6" s="62" t="s">
        <v>15</v>
      </c>
      <c r="Y6" s="62" t="s">
        <v>291</v>
      </c>
      <c r="Z6" s="62" t="s">
        <v>15</v>
      </c>
      <c r="AA6" s="62" t="s">
        <v>291</v>
      </c>
      <c r="AB6" s="62" t="s">
        <v>15</v>
      </c>
      <c r="AC6" s="85" t="s">
        <v>291</v>
      </c>
      <c r="AD6" s="85" t="s">
        <v>15</v>
      </c>
      <c r="AE6" s="85" t="s">
        <v>291</v>
      </c>
      <c r="AF6" s="85" t="s">
        <v>15</v>
      </c>
      <c r="AG6" s="85" t="s">
        <v>291</v>
      </c>
      <c r="AH6" s="85" t="s">
        <v>15</v>
      </c>
      <c r="AI6" s="91"/>
      <c r="AJ6" s="85" t="s">
        <v>291</v>
      </c>
      <c r="AK6" s="85" t="s">
        <v>15</v>
      </c>
      <c r="AL6" s="85" t="s">
        <v>291</v>
      </c>
      <c r="AM6" s="85" t="s">
        <v>15</v>
      </c>
      <c r="AN6" s="85" t="s">
        <v>291</v>
      </c>
      <c r="AO6" s="85" t="s">
        <v>15</v>
      </c>
      <c r="AP6" s="85" t="s">
        <v>291</v>
      </c>
      <c r="AQ6" s="85" t="s">
        <v>15</v>
      </c>
      <c r="AR6" s="85" t="s">
        <v>291</v>
      </c>
      <c r="AS6" s="85" t="s">
        <v>15</v>
      </c>
      <c r="AT6" s="85" t="s">
        <v>291</v>
      </c>
      <c r="AU6" s="85" t="s">
        <v>15</v>
      </c>
      <c r="AV6" s="85" t="s">
        <v>291</v>
      </c>
      <c r="AW6" s="85" t="s">
        <v>15</v>
      </c>
      <c r="AX6" s="85" t="s">
        <v>291</v>
      </c>
      <c r="AY6" s="85" t="s">
        <v>15</v>
      </c>
      <c r="AZ6" s="85" t="s">
        <v>291</v>
      </c>
      <c r="BA6" s="85" t="s">
        <v>15</v>
      </c>
      <c r="BB6" s="85" t="s">
        <v>291</v>
      </c>
      <c r="BC6" s="85" t="s">
        <v>15</v>
      </c>
      <c r="BD6" s="85" t="s">
        <v>291</v>
      </c>
      <c r="BE6" s="85" t="s">
        <v>15</v>
      </c>
      <c r="BF6" s="85" t="s">
        <v>291</v>
      </c>
      <c r="BG6" s="85" t="s">
        <v>15</v>
      </c>
      <c r="BH6" s="85" t="s">
        <v>291</v>
      </c>
      <c r="BI6" s="85" t="s">
        <v>15</v>
      </c>
      <c r="BJ6" s="85" t="s">
        <v>291</v>
      </c>
      <c r="BK6" s="85" t="s">
        <v>15</v>
      </c>
      <c r="BL6" s="91"/>
      <c r="BM6" s="91"/>
      <c r="BN6" s="85"/>
      <c r="BO6" s="97"/>
      <c r="BP6" s="98"/>
      <c r="BQ6" s="98"/>
      <c r="BR6" s="98"/>
      <c r="BS6" s="98"/>
    </row>
    <row r="7" s="55" customFormat="1" ht="164" customHeight="1" spans="1:71">
      <c r="A7" s="67">
        <v>1</v>
      </c>
      <c r="B7" s="68" t="s">
        <v>17</v>
      </c>
      <c r="C7" s="69">
        <v>100752.8524</v>
      </c>
      <c r="D7" s="69">
        <f>E7+G7+I7+K7+M7+O7+Q7+S7+U7+W7+Y7+AA7+AC7+AE7+AG7</f>
        <v>84122.5424</v>
      </c>
      <c r="E7" s="69">
        <v>44764</v>
      </c>
      <c r="F7" s="70">
        <v>43395.692</v>
      </c>
      <c r="G7" s="69">
        <v>1114</v>
      </c>
      <c r="H7" s="70">
        <v>1114</v>
      </c>
      <c r="I7" s="69">
        <v>1680.68</v>
      </c>
      <c r="J7" s="70">
        <v>1680.68</v>
      </c>
      <c r="K7" s="69">
        <v>2308.74</v>
      </c>
      <c r="L7" s="70">
        <v>2308.74</v>
      </c>
      <c r="M7" s="70">
        <v>4510.03</v>
      </c>
      <c r="N7" s="70">
        <v>4510.03</v>
      </c>
      <c r="O7" s="70">
        <v>1235</v>
      </c>
      <c r="P7" s="70">
        <v>1235</v>
      </c>
      <c r="Q7" s="69">
        <v>650.08</v>
      </c>
      <c r="R7" s="70">
        <v>419.08</v>
      </c>
      <c r="S7" s="79">
        <v>345.3</v>
      </c>
      <c r="T7" s="70">
        <v>345.3</v>
      </c>
      <c r="U7" s="69">
        <v>9745.4</v>
      </c>
      <c r="V7" s="70">
        <v>9745.4</v>
      </c>
      <c r="W7" s="69">
        <v>6333</v>
      </c>
      <c r="X7" s="70">
        <v>0</v>
      </c>
      <c r="Y7" s="69">
        <v>1599.31</v>
      </c>
      <c r="Z7" s="70">
        <v>1599.31</v>
      </c>
      <c r="AA7" s="69">
        <v>5.1624</v>
      </c>
      <c r="AB7" s="69">
        <v>5.1624</v>
      </c>
      <c r="AC7" s="86">
        <v>179.16</v>
      </c>
      <c r="AD7" s="86">
        <v>179.16</v>
      </c>
      <c r="AE7" s="86">
        <v>155.68</v>
      </c>
      <c r="AF7" s="86">
        <v>155.68</v>
      </c>
      <c r="AG7" s="86">
        <v>9497</v>
      </c>
      <c r="AH7" s="70">
        <v>9377</v>
      </c>
      <c r="AI7" s="92">
        <f>AJ7+AL7+AN7+AP7+AR7+AT7+AV7+AX7+AZ7+BB7+BD7+BF7+BH7</f>
        <v>16630.31</v>
      </c>
      <c r="AJ7" s="86">
        <v>9389</v>
      </c>
      <c r="AK7" s="92">
        <v>9389</v>
      </c>
      <c r="AL7" s="86">
        <v>474.65</v>
      </c>
      <c r="AM7" s="86">
        <v>474.65</v>
      </c>
      <c r="AN7" s="86">
        <v>379.02</v>
      </c>
      <c r="AO7" s="86">
        <v>379.02</v>
      </c>
      <c r="AP7" s="86">
        <v>32.51</v>
      </c>
      <c r="AQ7" s="86">
        <v>32.51</v>
      </c>
      <c r="AR7" s="92">
        <v>115.13</v>
      </c>
      <c r="AS7" s="92">
        <v>115.13</v>
      </c>
      <c r="AT7" s="86">
        <v>216.68</v>
      </c>
      <c r="AU7" s="86">
        <v>216.68</v>
      </c>
      <c r="AV7" s="86">
        <v>359</v>
      </c>
      <c r="AW7" s="92">
        <v>359</v>
      </c>
      <c r="AX7" s="86">
        <v>40.82</v>
      </c>
      <c r="AY7" s="86">
        <v>40.82</v>
      </c>
      <c r="AZ7" s="86">
        <v>4974</v>
      </c>
      <c r="BA7" s="92">
        <v>0</v>
      </c>
      <c r="BB7" s="86">
        <v>43.02</v>
      </c>
      <c r="BC7" s="86">
        <v>43.02</v>
      </c>
      <c r="BD7" s="86">
        <v>32.68</v>
      </c>
      <c r="BE7" s="86">
        <v>32.68</v>
      </c>
      <c r="BF7" s="86">
        <v>287</v>
      </c>
      <c r="BG7" s="86">
        <v>287</v>
      </c>
      <c r="BH7" s="86">
        <v>286.8</v>
      </c>
      <c r="BI7" s="86">
        <v>286.8</v>
      </c>
      <c r="BJ7" s="94">
        <v>1.34</v>
      </c>
      <c r="BK7" s="94">
        <v>1.34</v>
      </c>
      <c r="BL7" s="92"/>
      <c r="BM7" s="92">
        <v>1078</v>
      </c>
      <c r="BN7" s="92">
        <v>32906.3924</v>
      </c>
      <c r="BO7" s="70">
        <f>BN7/C7</f>
        <v>0.32660506989279</v>
      </c>
      <c r="BP7" s="99"/>
      <c r="BQ7" s="100"/>
      <c r="BR7" s="100"/>
      <c r="BS7" s="100"/>
    </row>
    <row r="8" spans="1:68">
      <c r="A8" s="71"/>
      <c r="B8" s="72"/>
      <c r="C8" s="73"/>
      <c r="D8" s="73"/>
      <c r="E8" s="73"/>
      <c r="F8" s="71"/>
      <c r="G8" s="73"/>
      <c r="H8" s="71"/>
      <c r="I8" s="73"/>
      <c r="J8" s="71"/>
      <c r="K8" s="73"/>
      <c r="L8" s="71"/>
      <c r="M8" s="71"/>
      <c r="N8" s="71"/>
      <c r="O8" s="71"/>
      <c r="P8" s="71"/>
      <c r="Q8" s="73"/>
      <c r="R8" s="71"/>
      <c r="S8" s="80"/>
      <c r="T8" s="71"/>
      <c r="U8" s="73"/>
      <c r="V8" s="71"/>
      <c r="W8" s="73"/>
      <c r="X8" s="71"/>
      <c r="Y8" s="73"/>
      <c r="Z8" s="71"/>
      <c r="AA8" s="73"/>
      <c r="AB8" s="71"/>
      <c r="AC8" s="87"/>
      <c r="AD8" s="88"/>
      <c r="AE8" s="87"/>
      <c r="AF8" s="88"/>
      <c r="AG8" s="87"/>
      <c r="AH8" s="88"/>
      <c r="AI8" s="87"/>
      <c r="AJ8" s="87"/>
      <c r="AK8" s="88"/>
      <c r="AL8" s="87"/>
      <c r="AM8" s="88"/>
      <c r="AN8" s="87"/>
      <c r="AO8" s="88"/>
      <c r="AP8" s="87"/>
      <c r="AQ8" s="88"/>
      <c r="AR8" s="88"/>
      <c r="AS8" s="88"/>
      <c r="AT8" s="87"/>
      <c r="AU8" s="88"/>
      <c r="AV8" s="87"/>
      <c r="AW8" s="88"/>
      <c r="AX8" s="87"/>
      <c r="AY8" s="88"/>
      <c r="AZ8" s="87"/>
      <c r="BA8" s="88"/>
      <c r="BB8" s="87"/>
      <c r="BC8" s="88"/>
      <c r="BD8" s="87"/>
      <c r="BE8" s="88"/>
      <c r="BF8" s="87"/>
      <c r="BG8" s="88"/>
      <c r="BH8" s="87"/>
      <c r="BI8" s="88"/>
      <c r="BJ8" s="87"/>
      <c r="BK8" s="88"/>
      <c r="BL8" s="88"/>
      <c r="BM8" s="88"/>
      <c r="BN8" s="88"/>
      <c r="BO8" s="101"/>
      <c r="BP8" s="78"/>
    </row>
    <row r="9" spans="1:68">
      <c r="A9" s="71"/>
      <c r="B9" s="57"/>
      <c r="C9" s="74"/>
      <c r="D9" s="74"/>
      <c r="E9" s="74"/>
      <c r="F9" s="71"/>
      <c r="G9" s="74"/>
      <c r="H9" s="71"/>
      <c r="I9" s="74"/>
      <c r="J9" s="71"/>
      <c r="K9" s="74"/>
      <c r="L9" s="71"/>
      <c r="M9" s="71"/>
      <c r="N9" s="71"/>
      <c r="O9" s="71"/>
      <c r="P9" s="71"/>
      <c r="Q9" s="74"/>
      <c r="R9" s="71"/>
      <c r="S9" s="81"/>
      <c r="T9" s="71"/>
      <c r="U9" s="74"/>
      <c r="V9" s="71"/>
      <c r="W9" s="74"/>
      <c r="X9" s="71"/>
      <c r="Y9" s="74"/>
      <c r="Z9" s="71"/>
      <c r="AA9" s="74"/>
      <c r="AB9" s="71"/>
      <c r="AC9" s="89"/>
      <c r="AD9" s="88"/>
      <c r="AE9" s="89"/>
      <c r="AF9" s="88"/>
      <c r="AG9" s="89"/>
      <c r="AH9" s="88"/>
      <c r="AI9" s="89"/>
      <c r="AJ9" s="89"/>
      <c r="AK9" s="88"/>
      <c r="AL9" s="89"/>
      <c r="AM9" s="88"/>
      <c r="AN9" s="89"/>
      <c r="AO9" s="88"/>
      <c r="AP9" s="89"/>
      <c r="AQ9" s="88"/>
      <c r="AR9" s="88"/>
      <c r="AS9" s="88"/>
      <c r="AT9" s="89"/>
      <c r="AU9" s="88"/>
      <c r="AV9" s="89"/>
      <c r="AW9" s="88"/>
      <c r="AX9" s="89"/>
      <c r="AY9" s="88"/>
      <c r="AZ9" s="89"/>
      <c r="BA9" s="88"/>
      <c r="BB9" s="89"/>
      <c r="BC9" s="88"/>
      <c r="BD9" s="87"/>
      <c r="BE9" s="88"/>
      <c r="BF9" s="89"/>
      <c r="BG9" s="88"/>
      <c r="BH9" s="89"/>
      <c r="BI9" s="88"/>
      <c r="BJ9" s="89"/>
      <c r="BK9" s="88"/>
      <c r="BL9" s="88"/>
      <c r="BM9" s="88"/>
      <c r="BN9" s="88"/>
      <c r="BO9" s="101"/>
      <c r="BP9" s="78"/>
    </row>
    <row r="10" spans="1:68">
      <c r="A10" s="71"/>
      <c r="B10" s="57"/>
      <c r="C10" s="74"/>
      <c r="D10" s="74"/>
      <c r="E10" s="74"/>
      <c r="F10" s="75"/>
      <c r="G10" s="74"/>
      <c r="H10" s="75"/>
      <c r="I10" s="74"/>
      <c r="J10" s="75"/>
      <c r="K10" s="74"/>
      <c r="L10" s="75"/>
      <c r="M10" s="75"/>
      <c r="N10" s="75"/>
      <c r="O10" s="75"/>
      <c r="P10" s="75"/>
      <c r="Q10" s="74"/>
      <c r="R10" s="75"/>
      <c r="S10" s="81"/>
      <c r="T10" s="75"/>
      <c r="U10" s="74"/>
      <c r="V10" s="75"/>
      <c r="W10" s="74"/>
      <c r="X10" s="75"/>
      <c r="Y10" s="74"/>
      <c r="Z10" s="75"/>
      <c r="AA10" s="74"/>
      <c r="AB10" s="75"/>
      <c r="AC10" s="89"/>
      <c r="AD10" s="75"/>
      <c r="AE10" s="89"/>
      <c r="AF10" s="75"/>
      <c r="AG10" s="89"/>
      <c r="AH10" s="75"/>
      <c r="AI10" s="89"/>
      <c r="AJ10" s="89"/>
      <c r="AK10" s="88"/>
      <c r="AL10" s="89"/>
      <c r="AM10" s="88"/>
      <c r="AN10" s="89"/>
      <c r="AO10" s="88"/>
      <c r="AP10" s="89"/>
      <c r="AQ10" s="88"/>
      <c r="AR10" s="88"/>
      <c r="AS10" s="88"/>
      <c r="AT10" s="89"/>
      <c r="AU10" s="88"/>
      <c r="AV10" s="89"/>
      <c r="AW10" s="88"/>
      <c r="AX10" s="89"/>
      <c r="AY10" s="88"/>
      <c r="AZ10" s="89"/>
      <c r="BA10" s="88"/>
      <c r="BB10" s="89"/>
      <c r="BC10" s="88"/>
      <c r="BD10" s="87"/>
      <c r="BE10" s="88"/>
      <c r="BF10" s="89"/>
      <c r="BG10" s="88"/>
      <c r="BH10" s="89"/>
      <c r="BI10" s="88"/>
      <c r="BJ10" s="89"/>
      <c r="BK10" s="88"/>
      <c r="BL10" s="88"/>
      <c r="BM10" s="88"/>
      <c r="BN10" s="88"/>
      <c r="BO10" s="101"/>
      <c r="BP10" s="78"/>
    </row>
    <row r="11" spans="1:68">
      <c r="A11" s="71"/>
      <c r="B11" s="57"/>
      <c r="C11" s="74"/>
      <c r="D11" s="74"/>
      <c r="E11" s="74"/>
      <c r="F11" s="71"/>
      <c r="G11" s="74"/>
      <c r="H11" s="71"/>
      <c r="I11" s="74"/>
      <c r="J11" s="71"/>
      <c r="K11" s="74"/>
      <c r="L11" s="71"/>
      <c r="M11" s="71"/>
      <c r="N11" s="71"/>
      <c r="O11" s="71"/>
      <c r="P11" s="71"/>
      <c r="Q11" s="74"/>
      <c r="R11" s="71"/>
      <c r="S11" s="81"/>
      <c r="T11" s="71"/>
      <c r="U11" s="74"/>
      <c r="V11" s="71"/>
      <c r="W11" s="74"/>
      <c r="X11" s="71"/>
      <c r="Y11" s="74"/>
      <c r="Z11" s="71"/>
      <c r="AA11" s="74"/>
      <c r="AB11" s="71"/>
      <c r="AC11" s="89"/>
      <c r="AD11" s="88"/>
      <c r="AE11" s="89"/>
      <c r="AF11" s="88"/>
      <c r="AG11" s="89"/>
      <c r="AH11" s="88"/>
      <c r="AI11" s="89"/>
      <c r="AJ11" s="89"/>
      <c r="AK11" s="88"/>
      <c r="AL11" s="89"/>
      <c r="AM11" s="88"/>
      <c r="AN11" s="89"/>
      <c r="AO11" s="88"/>
      <c r="AP11" s="89"/>
      <c r="AQ11" s="88"/>
      <c r="AR11" s="88"/>
      <c r="AS11" s="88"/>
      <c r="AT11" s="89"/>
      <c r="AU11" s="88"/>
      <c r="AV11" s="89"/>
      <c r="AW11" s="88"/>
      <c r="AX11" s="89"/>
      <c r="AY11" s="88"/>
      <c r="AZ11" s="89"/>
      <c r="BA11" s="88"/>
      <c r="BB11" s="89"/>
      <c r="BC11" s="88"/>
      <c r="BD11" s="87"/>
      <c r="BE11" s="88"/>
      <c r="BF11" s="89"/>
      <c r="BG11" s="88"/>
      <c r="BH11" s="89"/>
      <c r="BI11" s="88"/>
      <c r="BJ11" s="89"/>
      <c r="BK11" s="88"/>
      <c r="BL11" s="88"/>
      <c r="BM11" s="88"/>
      <c r="BN11" s="88"/>
      <c r="BO11" s="101"/>
      <c r="BP11" s="78"/>
    </row>
    <row r="12" spans="1:68">
      <c r="A12" s="71"/>
      <c r="B12" s="57"/>
      <c r="C12" s="74"/>
      <c r="D12" s="74"/>
      <c r="E12" s="74"/>
      <c r="F12" s="75"/>
      <c r="G12" s="74"/>
      <c r="H12" s="75"/>
      <c r="I12" s="74"/>
      <c r="J12" s="75"/>
      <c r="K12" s="74"/>
      <c r="L12" s="75"/>
      <c r="M12" s="75"/>
      <c r="N12" s="75"/>
      <c r="O12" s="75"/>
      <c r="P12" s="75"/>
      <c r="Q12" s="74"/>
      <c r="R12" s="75"/>
      <c r="S12" s="81"/>
      <c r="T12" s="75"/>
      <c r="U12" s="74"/>
      <c r="V12" s="75"/>
      <c r="W12" s="74"/>
      <c r="X12" s="75"/>
      <c r="Y12" s="74"/>
      <c r="Z12" s="75"/>
      <c r="AA12" s="74"/>
      <c r="AB12" s="75"/>
      <c r="AC12" s="89"/>
      <c r="AD12" s="75"/>
      <c r="AE12" s="89"/>
      <c r="AF12" s="75"/>
      <c r="AG12" s="89"/>
      <c r="AH12" s="75"/>
      <c r="AI12" s="89"/>
      <c r="AJ12" s="89"/>
      <c r="AK12" s="88"/>
      <c r="AL12" s="89"/>
      <c r="AM12" s="88"/>
      <c r="AN12" s="89"/>
      <c r="AO12" s="88"/>
      <c r="AP12" s="89"/>
      <c r="AQ12" s="88"/>
      <c r="AR12" s="88"/>
      <c r="AS12" s="88"/>
      <c r="AT12" s="89"/>
      <c r="AU12" s="88"/>
      <c r="AV12" s="89"/>
      <c r="AW12" s="88"/>
      <c r="AX12" s="89"/>
      <c r="AY12" s="88"/>
      <c r="AZ12" s="89"/>
      <c r="BA12" s="88"/>
      <c r="BB12" s="89"/>
      <c r="BC12" s="88"/>
      <c r="BD12" s="87"/>
      <c r="BE12" s="88"/>
      <c r="BF12" s="89"/>
      <c r="BG12" s="88"/>
      <c r="BH12" s="89"/>
      <c r="BI12" s="88"/>
      <c r="BJ12" s="89"/>
      <c r="BK12" s="88"/>
      <c r="BL12" s="88"/>
      <c r="BM12" s="88"/>
      <c r="BN12" s="88"/>
      <c r="BO12" s="101"/>
      <c r="BP12" s="78"/>
    </row>
    <row r="13" spans="1:68">
      <c r="A13" s="71"/>
      <c r="B13" s="57"/>
      <c r="C13" s="74"/>
      <c r="D13" s="74"/>
      <c r="E13" s="74"/>
      <c r="F13" s="76"/>
      <c r="G13" s="74"/>
      <c r="H13" s="76"/>
      <c r="I13" s="74"/>
      <c r="J13" s="76"/>
      <c r="K13" s="74"/>
      <c r="L13" s="76"/>
      <c r="M13" s="76"/>
      <c r="N13" s="76"/>
      <c r="O13" s="76"/>
      <c r="P13" s="76"/>
      <c r="Q13" s="74"/>
      <c r="R13" s="76"/>
      <c r="S13" s="81"/>
      <c r="T13" s="76"/>
      <c r="U13" s="74"/>
      <c r="V13" s="76"/>
      <c r="W13" s="74"/>
      <c r="X13" s="76"/>
      <c r="Y13" s="74"/>
      <c r="Z13" s="76"/>
      <c r="AA13" s="74"/>
      <c r="AB13" s="76"/>
      <c r="AC13" s="89"/>
      <c r="AD13" s="76"/>
      <c r="AE13" s="89"/>
      <c r="AF13" s="76"/>
      <c r="AG13" s="89"/>
      <c r="AH13" s="76"/>
      <c r="AI13" s="89"/>
      <c r="AJ13" s="89"/>
      <c r="AK13" s="76"/>
      <c r="AL13" s="89"/>
      <c r="AM13" s="76"/>
      <c r="AN13" s="89"/>
      <c r="AO13" s="76"/>
      <c r="AP13" s="89"/>
      <c r="AQ13" s="76"/>
      <c r="AR13" s="76"/>
      <c r="AS13" s="76"/>
      <c r="AT13" s="89"/>
      <c r="AU13" s="76"/>
      <c r="AV13" s="89"/>
      <c r="AW13" s="76"/>
      <c r="AX13" s="89"/>
      <c r="AY13" s="76"/>
      <c r="AZ13" s="89"/>
      <c r="BA13" s="76"/>
      <c r="BB13" s="89"/>
      <c r="BC13" s="76"/>
      <c r="BD13" s="87"/>
      <c r="BE13" s="76"/>
      <c r="BF13" s="89"/>
      <c r="BG13" s="76"/>
      <c r="BH13" s="89"/>
      <c r="BI13" s="76"/>
      <c r="BJ13" s="89"/>
      <c r="BK13" s="76"/>
      <c r="BL13" s="76"/>
      <c r="BM13" s="76"/>
      <c r="BN13" s="76"/>
      <c r="BO13" s="101"/>
      <c r="BP13" s="78"/>
    </row>
    <row r="14" spans="1:68">
      <c r="A14" s="71"/>
      <c r="B14" s="57"/>
      <c r="C14" s="74"/>
      <c r="D14" s="74"/>
      <c r="E14" s="74"/>
      <c r="F14" s="71"/>
      <c r="G14" s="74"/>
      <c r="H14" s="71"/>
      <c r="I14" s="74"/>
      <c r="J14" s="71"/>
      <c r="K14" s="74"/>
      <c r="L14" s="71"/>
      <c r="M14" s="71"/>
      <c r="N14" s="71"/>
      <c r="O14" s="71"/>
      <c r="P14" s="71"/>
      <c r="Q14" s="74"/>
      <c r="R14" s="71"/>
      <c r="S14" s="81"/>
      <c r="T14" s="71"/>
      <c r="U14" s="74"/>
      <c r="V14" s="71"/>
      <c r="W14" s="74"/>
      <c r="X14" s="71"/>
      <c r="Y14" s="74"/>
      <c r="Z14" s="71"/>
      <c r="AA14" s="74"/>
      <c r="AB14" s="71"/>
      <c r="AC14" s="89"/>
      <c r="AD14" s="88"/>
      <c r="AE14" s="89"/>
      <c r="AF14" s="88"/>
      <c r="AG14" s="89"/>
      <c r="AH14" s="88"/>
      <c r="AI14" s="89"/>
      <c r="AJ14" s="89"/>
      <c r="AK14" s="88"/>
      <c r="AL14" s="89"/>
      <c r="AM14" s="88"/>
      <c r="AN14" s="89"/>
      <c r="AO14" s="88"/>
      <c r="AP14" s="89"/>
      <c r="AQ14" s="88"/>
      <c r="AR14" s="88"/>
      <c r="AS14" s="88"/>
      <c r="AT14" s="89"/>
      <c r="AU14" s="88"/>
      <c r="AV14" s="89"/>
      <c r="AW14" s="88"/>
      <c r="AX14" s="89"/>
      <c r="AY14" s="88"/>
      <c r="AZ14" s="89"/>
      <c r="BA14" s="88"/>
      <c r="BB14" s="89"/>
      <c r="BC14" s="88"/>
      <c r="BD14" s="87"/>
      <c r="BE14" s="88"/>
      <c r="BF14" s="89"/>
      <c r="BG14" s="88"/>
      <c r="BH14" s="89"/>
      <c r="BI14" s="88"/>
      <c r="BJ14" s="89"/>
      <c r="BK14" s="88"/>
      <c r="BL14" s="88"/>
      <c r="BM14" s="88"/>
      <c r="BN14" s="88"/>
      <c r="BO14" s="101"/>
      <c r="BP14" s="78"/>
    </row>
    <row r="15" spans="1:68">
      <c r="A15" s="71"/>
      <c r="B15" s="57"/>
      <c r="C15" s="74"/>
      <c r="D15" s="74"/>
      <c r="E15" s="74"/>
      <c r="F15" s="71"/>
      <c r="G15" s="74"/>
      <c r="H15" s="71"/>
      <c r="I15" s="74"/>
      <c r="J15" s="71"/>
      <c r="K15" s="74"/>
      <c r="L15" s="71"/>
      <c r="M15" s="71"/>
      <c r="N15" s="71"/>
      <c r="O15" s="71"/>
      <c r="P15" s="71"/>
      <c r="Q15" s="74"/>
      <c r="R15" s="71"/>
      <c r="S15" s="81"/>
      <c r="T15" s="71"/>
      <c r="U15" s="74"/>
      <c r="V15" s="71"/>
      <c r="W15" s="74"/>
      <c r="X15" s="71"/>
      <c r="Y15" s="74"/>
      <c r="Z15" s="71"/>
      <c r="AA15" s="74"/>
      <c r="AB15" s="71"/>
      <c r="AC15" s="89"/>
      <c r="AD15" s="88"/>
      <c r="AE15" s="89"/>
      <c r="AF15" s="88"/>
      <c r="AG15" s="89"/>
      <c r="AH15" s="88"/>
      <c r="AI15" s="89"/>
      <c r="AJ15" s="89"/>
      <c r="AK15" s="88"/>
      <c r="AL15" s="89"/>
      <c r="AM15" s="88"/>
      <c r="AN15" s="89"/>
      <c r="AO15" s="88"/>
      <c r="AP15" s="89"/>
      <c r="AQ15" s="88"/>
      <c r="AR15" s="88"/>
      <c r="AS15" s="88"/>
      <c r="AT15" s="89"/>
      <c r="AU15" s="88"/>
      <c r="AV15" s="89"/>
      <c r="AW15" s="88"/>
      <c r="AX15" s="89"/>
      <c r="AY15" s="88"/>
      <c r="AZ15" s="89"/>
      <c r="BA15" s="88"/>
      <c r="BB15" s="89"/>
      <c r="BC15" s="88"/>
      <c r="BD15" s="87"/>
      <c r="BE15" s="88"/>
      <c r="BF15" s="89"/>
      <c r="BG15" s="88"/>
      <c r="BH15" s="89"/>
      <c r="BI15" s="88"/>
      <c r="BJ15" s="89"/>
      <c r="BK15" s="88"/>
      <c r="BL15" s="88"/>
      <c r="BM15" s="88"/>
      <c r="BN15" s="88"/>
      <c r="BO15" s="101"/>
      <c r="BP15" s="78"/>
    </row>
    <row r="16" spans="1:68">
      <c r="A16" s="71"/>
      <c r="B16" s="57"/>
      <c r="C16" s="74"/>
      <c r="D16" s="74"/>
      <c r="E16" s="74"/>
      <c r="F16" s="71"/>
      <c r="G16" s="74"/>
      <c r="H16" s="71"/>
      <c r="I16" s="74"/>
      <c r="J16" s="71"/>
      <c r="K16" s="74"/>
      <c r="L16" s="71"/>
      <c r="M16" s="71"/>
      <c r="N16" s="71"/>
      <c r="O16" s="71"/>
      <c r="P16" s="71"/>
      <c r="Q16" s="74"/>
      <c r="R16" s="71"/>
      <c r="S16" s="81"/>
      <c r="T16" s="71"/>
      <c r="U16" s="74"/>
      <c r="V16" s="71"/>
      <c r="W16" s="74"/>
      <c r="X16" s="71"/>
      <c r="Y16" s="74"/>
      <c r="Z16" s="71"/>
      <c r="AA16" s="74"/>
      <c r="AB16" s="71"/>
      <c r="AC16" s="89"/>
      <c r="AD16" s="88"/>
      <c r="AE16" s="89"/>
      <c r="AF16" s="88"/>
      <c r="AG16" s="89"/>
      <c r="AH16" s="88"/>
      <c r="AI16" s="89"/>
      <c r="AJ16" s="89"/>
      <c r="AK16" s="88"/>
      <c r="AL16" s="89"/>
      <c r="AM16" s="88"/>
      <c r="AN16" s="89"/>
      <c r="AO16" s="88"/>
      <c r="AP16" s="89"/>
      <c r="AQ16" s="88"/>
      <c r="AR16" s="88"/>
      <c r="AS16" s="88"/>
      <c r="AT16" s="89"/>
      <c r="AU16" s="88"/>
      <c r="AV16" s="89"/>
      <c r="AW16" s="88"/>
      <c r="AX16" s="89"/>
      <c r="AY16" s="88"/>
      <c r="AZ16" s="89"/>
      <c r="BA16" s="88"/>
      <c r="BB16" s="89"/>
      <c r="BC16" s="88"/>
      <c r="BD16" s="87"/>
      <c r="BE16" s="88"/>
      <c r="BF16" s="89"/>
      <c r="BG16" s="88"/>
      <c r="BH16" s="89"/>
      <c r="BI16" s="88"/>
      <c r="BJ16" s="89"/>
      <c r="BK16" s="88"/>
      <c r="BL16" s="88"/>
      <c r="BM16" s="88"/>
      <c r="BN16" s="88"/>
      <c r="BO16" s="101"/>
      <c r="BP16" s="78"/>
    </row>
    <row r="17" spans="1:68">
      <c r="A17" s="71"/>
      <c r="B17" s="57"/>
      <c r="C17" s="74"/>
      <c r="D17" s="74"/>
      <c r="E17" s="74"/>
      <c r="F17" s="71"/>
      <c r="G17" s="74"/>
      <c r="H17" s="71"/>
      <c r="I17" s="74"/>
      <c r="J17" s="71"/>
      <c r="K17" s="74"/>
      <c r="L17" s="71"/>
      <c r="M17" s="71"/>
      <c r="N17" s="71"/>
      <c r="O17" s="71"/>
      <c r="P17" s="71"/>
      <c r="Q17" s="74"/>
      <c r="R17" s="71"/>
      <c r="S17" s="81"/>
      <c r="T17" s="71"/>
      <c r="U17" s="74"/>
      <c r="V17" s="71"/>
      <c r="W17" s="74"/>
      <c r="X17" s="71"/>
      <c r="Y17" s="74"/>
      <c r="Z17" s="71"/>
      <c r="AA17" s="74"/>
      <c r="AB17" s="71"/>
      <c r="AC17" s="89"/>
      <c r="AD17" s="88"/>
      <c r="AE17" s="89"/>
      <c r="AF17" s="88"/>
      <c r="AG17" s="89"/>
      <c r="AH17" s="88"/>
      <c r="AI17" s="89"/>
      <c r="AJ17" s="89"/>
      <c r="AK17" s="88"/>
      <c r="AL17" s="89"/>
      <c r="AM17" s="88"/>
      <c r="AN17" s="89"/>
      <c r="AO17" s="88"/>
      <c r="AP17" s="89"/>
      <c r="AQ17" s="88"/>
      <c r="AR17" s="88"/>
      <c r="AS17" s="88"/>
      <c r="AT17" s="89"/>
      <c r="AU17" s="88"/>
      <c r="AV17" s="89"/>
      <c r="AW17" s="88"/>
      <c r="AX17" s="89"/>
      <c r="AY17" s="88"/>
      <c r="AZ17" s="89"/>
      <c r="BA17" s="88"/>
      <c r="BB17" s="89"/>
      <c r="BC17" s="88"/>
      <c r="BD17" s="87"/>
      <c r="BE17" s="88"/>
      <c r="BF17" s="89"/>
      <c r="BG17" s="88"/>
      <c r="BH17" s="89"/>
      <c r="BI17" s="88"/>
      <c r="BJ17" s="89"/>
      <c r="BK17" s="88"/>
      <c r="BL17" s="88"/>
      <c r="BM17" s="88"/>
      <c r="BN17" s="88"/>
      <c r="BO17" s="101"/>
      <c r="BP17" s="78"/>
    </row>
    <row r="18" spans="1:68">
      <c r="A18" s="71"/>
      <c r="B18" s="57"/>
      <c r="C18" s="74"/>
      <c r="D18" s="74"/>
      <c r="E18" s="74"/>
      <c r="F18" s="76"/>
      <c r="G18" s="74"/>
      <c r="H18" s="76"/>
      <c r="I18" s="74"/>
      <c r="J18" s="76"/>
      <c r="K18" s="74"/>
      <c r="L18" s="76"/>
      <c r="M18" s="76"/>
      <c r="N18" s="76"/>
      <c r="O18" s="76"/>
      <c r="P18" s="76"/>
      <c r="Q18" s="74"/>
      <c r="R18" s="76"/>
      <c r="S18" s="81"/>
      <c r="T18" s="76"/>
      <c r="U18" s="74"/>
      <c r="V18" s="76"/>
      <c r="W18" s="74"/>
      <c r="X18" s="76"/>
      <c r="Y18" s="74"/>
      <c r="Z18" s="76"/>
      <c r="AA18" s="74"/>
      <c r="AB18" s="76"/>
      <c r="AC18" s="89"/>
      <c r="AD18" s="76"/>
      <c r="AE18" s="89"/>
      <c r="AF18" s="76"/>
      <c r="AG18" s="89"/>
      <c r="AH18" s="76"/>
      <c r="AI18" s="89"/>
      <c r="AJ18" s="89"/>
      <c r="AK18" s="76"/>
      <c r="AL18" s="89"/>
      <c r="AM18" s="76"/>
      <c r="AN18" s="89"/>
      <c r="AO18" s="76"/>
      <c r="AP18" s="89"/>
      <c r="AQ18" s="76"/>
      <c r="AR18" s="76"/>
      <c r="AS18" s="76"/>
      <c r="AT18" s="89"/>
      <c r="AU18" s="76"/>
      <c r="AV18" s="89"/>
      <c r="AW18" s="76"/>
      <c r="AX18" s="89"/>
      <c r="AY18" s="76"/>
      <c r="AZ18" s="89"/>
      <c r="BA18" s="76"/>
      <c r="BB18" s="89"/>
      <c r="BC18" s="76"/>
      <c r="BD18" s="87"/>
      <c r="BE18" s="76"/>
      <c r="BF18" s="89"/>
      <c r="BG18" s="76"/>
      <c r="BH18" s="89"/>
      <c r="BI18" s="76"/>
      <c r="BJ18" s="89"/>
      <c r="BK18" s="76"/>
      <c r="BL18" s="76"/>
      <c r="BM18" s="76"/>
      <c r="BN18" s="76"/>
      <c r="BO18" s="101"/>
      <c r="BP18" s="78"/>
    </row>
    <row r="19" spans="1:68">
      <c r="A19" s="71"/>
      <c r="B19" s="57"/>
      <c r="C19" s="74"/>
      <c r="D19" s="74"/>
      <c r="E19" s="74"/>
      <c r="F19" s="71"/>
      <c r="G19" s="74"/>
      <c r="H19" s="71"/>
      <c r="I19" s="74"/>
      <c r="J19" s="71"/>
      <c r="K19" s="74"/>
      <c r="L19" s="71"/>
      <c r="M19" s="71"/>
      <c r="N19" s="71"/>
      <c r="O19" s="71"/>
      <c r="P19" s="71"/>
      <c r="Q19" s="74"/>
      <c r="R19" s="71"/>
      <c r="S19" s="81"/>
      <c r="T19" s="71"/>
      <c r="U19" s="74"/>
      <c r="V19" s="71"/>
      <c r="W19" s="74"/>
      <c r="X19" s="71"/>
      <c r="Y19" s="74"/>
      <c r="Z19" s="71"/>
      <c r="AA19" s="74"/>
      <c r="AB19" s="71"/>
      <c r="AC19" s="89"/>
      <c r="AD19" s="88"/>
      <c r="AE19" s="89"/>
      <c r="AF19" s="88"/>
      <c r="AG19" s="89"/>
      <c r="AH19" s="88"/>
      <c r="AI19" s="89"/>
      <c r="AJ19" s="89"/>
      <c r="AK19" s="88"/>
      <c r="AL19" s="89"/>
      <c r="AM19" s="88"/>
      <c r="AN19" s="89"/>
      <c r="AO19" s="88"/>
      <c r="AP19" s="89"/>
      <c r="AQ19" s="88"/>
      <c r="AR19" s="88"/>
      <c r="AS19" s="88"/>
      <c r="AT19" s="89"/>
      <c r="AU19" s="88"/>
      <c r="AV19" s="89"/>
      <c r="AW19" s="88"/>
      <c r="AX19" s="89"/>
      <c r="AY19" s="88"/>
      <c r="AZ19" s="89"/>
      <c r="BA19" s="88"/>
      <c r="BB19" s="89"/>
      <c r="BC19" s="88"/>
      <c r="BD19" s="87"/>
      <c r="BE19" s="88"/>
      <c r="BF19" s="89"/>
      <c r="BG19" s="88"/>
      <c r="BH19" s="89"/>
      <c r="BI19" s="88"/>
      <c r="BJ19" s="89"/>
      <c r="BK19" s="88"/>
      <c r="BL19" s="88"/>
      <c r="BM19" s="88"/>
      <c r="BN19" s="88"/>
      <c r="BO19" s="101"/>
      <c r="BP19" s="78"/>
    </row>
    <row r="20" spans="1:68">
      <c r="A20" s="71"/>
      <c r="B20" s="57"/>
      <c r="C20" s="74"/>
      <c r="D20" s="74"/>
      <c r="E20" s="74"/>
      <c r="F20" s="71"/>
      <c r="G20" s="74"/>
      <c r="H20" s="71"/>
      <c r="I20" s="74"/>
      <c r="J20" s="71"/>
      <c r="K20" s="74"/>
      <c r="L20" s="71"/>
      <c r="M20" s="71"/>
      <c r="N20" s="71"/>
      <c r="O20" s="71"/>
      <c r="P20" s="71"/>
      <c r="Q20" s="74"/>
      <c r="R20" s="71"/>
      <c r="S20" s="81"/>
      <c r="T20" s="71"/>
      <c r="U20" s="74"/>
      <c r="V20" s="71"/>
      <c r="W20" s="74"/>
      <c r="X20" s="71"/>
      <c r="Y20" s="74"/>
      <c r="Z20" s="71"/>
      <c r="AA20" s="74"/>
      <c r="AB20" s="71"/>
      <c r="AC20" s="89"/>
      <c r="AD20" s="88"/>
      <c r="AE20" s="89"/>
      <c r="AF20" s="88"/>
      <c r="AG20" s="89"/>
      <c r="AH20" s="88"/>
      <c r="AI20" s="89"/>
      <c r="AJ20" s="89"/>
      <c r="AK20" s="88"/>
      <c r="AL20" s="89"/>
      <c r="AM20" s="88"/>
      <c r="AN20" s="89"/>
      <c r="AO20" s="88"/>
      <c r="AP20" s="89"/>
      <c r="AQ20" s="88"/>
      <c r="AR20" s="88"/>
      <c r="AS20" s="88"/>
      <c r="AT20" s="89"/>
      <c r="AU20" s="88"/>
      <c r="AV20" s="89"/>
      <c r="AW20" s="88"/>
      <c r="AX20" s="89"/>
      <c r="AY20" s="88"/>
      <c r="AZ20" s="89"/>
      <c r="BA20" s="88"/>
      <c r="BB20" s="89"/>
      <c r="BC20" s="88"/>
      <c r="BD20" s="87"/>
      <c r="BE20" s="88"/>
      <c r="BF20" s="89"/>
      <c r="BG20" s="88"/>
      <c r="BH20" s="89"/>
      <c r="BI20" s="88"/>
      <c r="BJ20" s="89"/>
      <c r="BK20" s="88"/>
      <c r="BL20" s="88"/>
      <c r="BM20" s="88"/>
      <c r="BN20" s="88"/>
      <c r="BO20" s="101"/>
      <c r="BP20" s="78"/>
    </row>
    <row r="21" spans="1:68">
      <c r="A21" s="77"/>
      <c r="B21" s="72"/>
      <c r="C21" s="73"/>
      <c r="D21" s="73"/>
      <c r="E21" s="73"/>
      <c r="F21" s="76"/>
      <c r="G21" s="73"/>
      <c r="H21" s="76"/>
      <c r="I21" s="73"/>
      <c r="J21" s="76"/>
      <c r="K21" s="73"/>
      <c r="L21" s="76"/>
      <c r="M21" s="76"/>
      <c r="N21" s="76"/>
      <c r="O21" s="76"/>
      <c r="P21" s="76"/>
      <c r="Q21" s="73"/>
      <c r="R21" s="76"/>
      <c r="S21" s="80"/>
      <c r="T21" s="76"/>
      <c r="U21" s="73"/>
      <c r="V21" s="76"/>
      <c r="W21" s="73"/>
      <c r="X21" s="76"/>
      <c r="Y21" s="73"/>
      <c r="Z21" s="76"/>
      <c r="AA21" s="73"/>
      <c r="AB21" s="76"/>
      <c r="AC21" s="87"/>
      <c r="AD21" s="76"/>
      <c r="AE21" s="87"/>
      <c r="AF21" s="76"/>
      <c r="AG21" s="87"/>
      <c r="AH21" s="76"/>
      <c r="AI21" s="87"/>
      <c r="AJ21" s="87"/>
      <c r="AK21" s="76"/>
      <c r="AL21" s="87"/>
      <c r="AM21" s="76"/>
      <c r="AN21" s="87"/>
      <c r="AO21" s="76"/>
      <c r="AP21" s="87"/>
      <c r="AQ21" s="76"/>
      <c r="AR21" s="76"/>
      <c r="AS21" s="76"/>
      <c r="AT21" s="87"/>
      <c r="AU21" s="76"/>
      <c r="AV21" s="87"/>
      <c r="AW21" s="76"/>
      <c r="AX21" s="87"/>
      <c r="AY21" s="76"/>
      <c r="AZ21" s="87"/>
      <c r="BA21" s="76"/>
      <c r="BB21" s="87"/>
      <c r="BC21" s="76"/>
      <c r="BD21" s="87"/>
      <c r="BE21" s="76"/>
      <c r="BF21" s="87"/>
      <c r="BG21" s="76"/>
      <c r="BH21" s="87"/>
      <c r="BI21" s="76"/>
      <c r="BJ21" s="87"/>
      <c r="BK21" s="76"/>
      <c r="BL21" s="76"/>
      <c r="BM21" s="76"/>
      <c r="BN21" s="76"/>
      <c r="BO21" s="101"/>
      <c r="BP21" s="78"/>
    </row>
    <row r="22" spans="1:68">
      <c r="A22" s="71"/>
      <c r="B22" s="57"/>
      <c r="C22" s="74"/>
      <c r="D22" s="74"/>
      <c r="E22" s="74"/>
      <c r="F22" s="71"/>
      <c r="G22" s="74"/>
      <c r="H22" s="71"/>
      <c r="I22" s="74"/>
      <c r="J22" s="71"/>
      <c r="K22" s="74"/>
      <c r="L22" s="71"/>
      <c r="M22" s="71"/>
      <c r="N22" s="71"/>
      <c r="O22" s="71"/>
      <c r="P22" s="71"/>
      <c r="Q22" s="74"/>
      <c r="R22" s="71"/>
      <c r="S22" s="81"/>
      <c r="T22" s="71"/>
      <c r="U22" s="74"/>
      <c r="V22" s="71"/>
      <c r="W22" s="74"/>
      <c r="X22" s="71"/>
      <c r="Y22" s="74"/>
      <c r="Z22" s="71"/>
      <c r="AA22" s="74"/>
      <c r="AB22" s="71"/>
      <c r="AC22" s="89"/>
      <c r="AD22" s="88"/>
      <c r="AE22" s="89"/>
      <c r="AF22" s="88"/>
      <c r="AG22" s="89"/>
      <c r="AH22" s="88"/>
      <c r="AI22" s="89"/>
      <c r="AJ22" s="89"/>
      <c r="AK22" s="88"/>
      <c r="AL22" s="89"/>
      <c r="AM22" s="88"/>
      <c r="AN22" s="89"/>
      <c r="AO22" s="88"/>
      <c r="AP22" s="89"/>
      <c r="AQ22" s="88"/>
      <c r="AR22" s="88"/>
      <c r="AS22" s="88"/>
      <c r="AT22" s="89"/>
      <c r="AU22" s="88"/>
      <c r="AV22" s="89"/>
      <c r="AW22" s="88"/>
      <c r="AX22" s="89"/>
      <c r="AY22" s="88"/>
      <c r="AZ22" s="89"/>
      <c r="BA22" s="88"/>
      <c r="BB22" s="89"/>
      <c r="BC22" s="88"/>
      <c r="BD22" s="87"/>
      <c r="BE22" s="88"/>
      <c r="BF22" s="89"/>
      <c r="BG22" s="88"/>
      <c r="BH22" s="89"/>
      <c r="BI22" s="88"/>
      <c r="BJ22" s="89"/>
      <c r="BK22" s="88"/>
      <c r="BL22" s="88"/>
      <c r="BM22" s="88"/>
      <c r="BN22" s="88"/>
      <c r="BO22" s="101"/>
      <c r="BP22" s="78"/>
    </row>
    <row r="23" spans="1:68">
      <c r="A23" s="71"/>
      <c r="B23" s="57"/>
      <c r="C23" s="74"/>
      <c r="D23" s="74"/>
      <c r="E23" s="74"/>
      <c r="F23" s="71"/>
      <c r="G23" s="74"/>
      <c r="H23" s="71"/>
      <c r="I23" s="74"/>
      <c r="J23" s="71"/>
      <c r="K23" s="74"/>
      <c r="L23" s="71"/>
      <c r="M23" s="71"/>
      <c r="N23" s="71"/>
      <c r="O23" s="71"/>
      <c r="P23" s="71"/>
      <c r="Q23" s="74"/>
      <c r="R23" s="71"/>
      <c r="S23" s="81"/>
      <c r="T23" s="71"/>
      <c r="U23" s="74"/>
      <c r="V23" s="71"/>
      <c r="W23" s="74"/>
      <c r="X23" s="71"/>
      <c r="Y23" s="74"/>
      <c r="Z23" s="71"/>
      <c r="AA23" s="74"/>
      <c r="AB23" s="71"/>
      <c r="AC23" s="89"/>
      <c r="AD23" s="88"/>
      <c r="AE23" s="89"/>
      <c r="AF23" s="88"/>
      <c r="AG23" s="89"/>
      <c r="AH23" s="88"/>
      <c r="AI23" s="89"/>
      <c r="AJ23" s="89"/>
      <c r="AK23" s="88"/>
      <c r="AL23" s="89"/>
      <c r="AM23" s="88"/>
      <c r="AN23" s="89"/>
      <c r="AO23" s="88"/>
      <c r="AP23" s="89"/>
      <c r="AQ23" s="88"/>
      <c r="AR23" s="88"/>
      <c r="AS23" s="88"/>
      <c r="AT23" s="89"/>
      <c r="AU23" s="88"/>
      <c r="AV23" s="89"/>
      <c r="AW23" s="88"/>
      <c r="AX23" s="89"/>
      <c r="AY23" s="88"/>
      <c r="AZ23" s="89"/>
      <c r="BA23" s="88"/>
      <c r="BB23" s="89"/>
      <c r="BC23" s="88"/>
      <c r="BD23" s="87"/>
      <c r="BE23" s="88"/>
      <c r="BF23" s="89"/>
      <c r="BG23" s="88"/>
      <c r="BH23" s="89"/>
      <c r="BI23" s="88"/>
      <c r="BJ23" s="89"/>
      <c r="BK23" s="88"/>
      <c r="BL23" s="88"/>
      <c r="BM23" s="88"/>
      <c r="BN23" s="88"/>
      <c r="BO23" s="101"/>
      <c r="BP23" s="78"/>
    </row>
    <row r="24" spans="1:68">
      <c r="A24" s="71"/>
      <c r="B24" s="57"/>
      <c r="C24" s="74"/>
      <c r="D24" s="74"/>
      <c r="E24" s="74"/>
      <c r="F24" s="76"/>
      <c r="G24" s="74"/>
      <c r="H24" s="76"/>
      <c r="I24" s="74"/>
      <c r="J24" s="76"/>
      <c r="K24" s="74"/>
      <c r="L24" s="76"/>
      <c r="M24" s="76"/>
      <c r="N24" s="76"/>
      <c r="O24" s="76"/>
      <c r="P24" s="76"/>
      <c r="Q24" s="74"/>
      <c r="R24" s="76"/>
      <c r="S24" s="81"/>
      <c r="T24" s="76"/>
      <c r="U24" s="74"/>
      <c r="V24" s="76"/>
      <c r="W24" s="74"/>
      <c r="X24" s="76"/>
      <c r="Y24" s="74"/>
      <c r="Z24" s="76"/>
      <c r="AA24" s="74"/>
      <c r="AB24" s="76"/>
      <c r="AC24" s="89"/>
      <c r="AD24" s="76"/>
      <c r="AE24" s="89"/>
      <c r="AF24" s="76"/>
      <c r="AG24" s="89"/>
      <c r="AH24" s="76"/>
      <c r="AI24" s="89"/>
      <c r="AJ24" s="89"/>
      <c r="AK24" s="76"/>
      <c r="AL24" s="89"/>
      <c r="AM24" s="76"/>
      <c r="AN24" s="89"/>
      <c r="AO24" s="76"/>
      <c r="AP24" s="89"/>
      <c r="AQ24" s="76"/>
      <c r="AR24" s="76"/>
      <c r="AS24" s="76"/>
      <c r="AT24" s="89"/>
      <c r="AU24" s="76"/>
      <c r="AV24" s="89"/>
      <c r="AW24" s="76"/>
      <c r="AX24" s="89"/>
      <c r="AY24" s="76"/>
      <c r="AZ24" s="89"/>
      <c r="BA24" s="76"/>
      <c r="BB24" s="89"/>
      <c r="BC24" s="76"/>
      <c r="BD24" s="87"/>
      <c r="BE24" s="76"/>
      <c r="BF24" s="89"/>
      <c r="BG24" s="76"/>
      <c r="BH24" s="89"/>
      <c r="BI24" s="76"/>
      <c r="BJ24" s="89"/>
      <c r="BK24" s="76"/>
      <c r="BL24" s="76"/>
      <c r="BM24" s="76"/>
      <c r="BN24" s="76"/>
      <c r="BO24" s="101"/>
      <c r="BP24" s="78"/>
    </row>
    <row r="25" spans="1:68">
      <c r="A25" s="71"/>
      <c r="B25" s="57"/>
      <c r="C25" s="74"/>
      <c r="D25" s="74"/>
      <c r="E25" s="74"/>
      <c r="F25" s="71"/>
      <c r="G25" s="74"/>
      <c r="H25" s="71"/>
      <c r="I25" s="74"/>
      <c r="J25" s="71"/>
      <c r="K25" s="74"/>
      <c r="L25" s="71"/>
      <c r="M25" s="71"/>
      <c r="N25" s="71"/>
      <c r="O25" s="71"/>
      <c r="P25" s="71"/>
      <c r="Q25" s="74"/>
      <c r="R25" s="71"/>
      <c r="S25" s="81"/>
      <c r="T25" s="71"/>
      <c r="U25" s="74"/>
      <c r="V25" s="71"/>
      <c r="W25" s="74"/>
      <c r="X25" s="71"/>
      <c r="Y25" s="74"/>
      <c r="Z25" s="71"/>
      <c r="AA25" s="74"/>
      <c r="AB25" s="71"/>
      <c r="AC25" s="89"/>
      <c r="AD25" s="88"/>
      <c r="AE25" s="89"/>
      <c r="AF25" s="88"/>
      <c r="AG25" s="89"/>
      <c r="AH25" s="88"/>
      <c r="AI25" s="89"/>
      <c r="AJ25" s="89"/>
      <c r="AK25" s="88"/>
      <c r="AL25" s="89"/>
      <c r="AM25" s="88"/>
      <c r="AN25" s="89"/>
      <c r="AO25" s="88"/>
      <c r="AP25" s="89"/>
      <c r="AQ25" s="88"/>
      <c r="AR25" s="88"/>
      <c r="AS25" s="88"/>
      <c r="AT25" s="89"/>
      <c r="AU25" s="88"/>
      <c r="AV25" s="89"/>
      <c r="AW25" s="88"/>
      <c r="AX25" s="89"/>
      <c r="AY25" s="88"/>
      <c r="AZ25" s="89"/>
      <c r="BA25" s="88"/>
      <c r="BB25" s="89"/>
      <c r="BC25" s="88"/>
      <c r="BD25" s="87"/>
      <c r="BE25" s="88"/>
      <c r="BF25" s="89"/>
      <c r="BG25" s="88"/>
      <c r="BH25" s="89"/>
      <c r="BI25" s="88"/>
      <c r="BJ25" s="89"/>
      <c r="BK25" s="88"/>
      <c r="BL25" s="88"/>
      <c r="BM25" s="88"/>
      <c r="BN25" s="88"/>
      <c r="BO25" s="101"/>
      <c r="BP25" s="78"/>
    </row>
    <row r="26" spans="1:68">
      <c r="A26" s="71"/>
      <c r="B26" s="72"/>
      <c r="C26" s="73"/>
      <c r="D26" s="73"/>
      <c r="E26" s="73"/>
      <c r="F26" s="71"/>
      <c r="G26" s="73"/>
      <c r="H26" s="71"/>
      <c r="I26" s="73"/>
      <c r="J26" s="71"/>
      <c r="K26" s="73"/>
      <c r="L26" s="71"/>
      <c r="M26" s="71"/>
      <c r="N26" s="71"/>
      <c r="O26" s="71"/>
      <c r="P26" s="71"/>
      <c r="Q26" s="73"/>
      <c r="R26" s="71"/>
      <c r="S26" s="80"/>
      <c r="T26" s="71"/>
      <c r="U26" s="73"/>
      <c r="V26" s="71"/>
      <c r="W26" s="73"/>
      <c r="X26" s="71"/>
      <c r="Y26" s="73"/>
      <c r="Z26" s="71"/>
      <c r="AA26" s="73"/>
      <c r="AB26" s="71"/>
      <c r="AC26" s="87"/>
      <c r="AD26" s="88"/>
      <c r="AE26" s="87"/>
      <c r="AF26" s="88"/>
      <c r="AG26" s="87"/>
      <c r="AH26" s="88"/>
      <c r="AI26" s="87"/>
      <c r="AJ26" s="87"/>
      <c r="AK26" s="88"/>
      <c r="AL26" s="87"/>
      <c r="AM26" s="88"/>
      <c r="AN26" s="87"/>
      <c r="AO26" s="88"/>
      <c r="AP26" s="87"/>
      <c r="AQ26" s="88"/>
      <c r="AR26" s="88"/>
      <c r="AS26" s="88"/>
      <c r="AT26" s="87"/>
      <c r="AU26" s="88"/>
      <c r="AV26" s="87"/>
      <c r="AW26" s="88"/>
      <c r="AX26" s="87"/>
      <c r="AY26" s="88"/>
      <c r="AZ26" s="87"/>
      <c r="BA26" s="88"/>
      <c r="BB26" s="87"/>
      <c r="BC26" s="88"/>
      <c r="BD26" s="87"/>
      <c r="BE26" s="88"/>
      <c r="BF26" s="87"/>
      <c r="BG26" s="88"/>
      <c r="BH26" s="87"/>
      <c r="BI26" s="88"/>
      <c r="BJ26" s="87"/>
      <c r="BK26" s="88"/>
      <c r="BL26" s="88"/>
      <c r="BM26" s="88"/>
      <c r="BN26" s="88"/>
      <c r="BO26" s="101"/>
      <c r="BP26" s="78"/>
    </row>
    <row r="27" spans="1:68">
      <c r="A27" s="77"/>
      <c r="B27" s="57"/>
      <c r="C27" s="74"/>
      <c r="D27" s="74"/>
      <c r="E27" s="74"/>
      <c r="F27" s="76"/>
      <c r="G27" s="74"/>
      <c r="H27" s="76"/>
      <c r="I27" s="74"/>
      <c r="J27" s="76"/>
      <c r="K27" s="74"/>
      <c r="L27" s="76"/>
      <c r="M27" s="76"/>
      <c r="N27" s="76"/>
      <c r="O27" s="76"/>
      <c r="P27" s="76"/>
      <c r="Q27" s="74"/>
      <c r="R27" s="76"/>
      <c r="S27" s="81"/>
      <c r="T27" s="76"/>
      <c r="U27" s="74"/>
      <c r="V27" s="76"/>
      <c r="W27" s="74"/>
      <c r="X27" s="76"/>
      <c r="Y27" s="74"/>
      <c r="Z27" s="76"/>
      <c r="AA27" s="74"/>
      <c r="AB27" s="76"/>
      <c r="AC27" s="89"/>
      <c r="AD27" s="76"/>
      <c r="AE27" s="89"/>
      <c r="AF27" s="76"/>
      <c r="AG27" s="89"/>
      <c r="AH27" s="76"/>
      <c r="AI27" s="89"/>
      <c r="AJ27" s="89"/>
      <c r="AK27" s="76"/>
      <c r="AL27" s="89"/>
      <c r="AM27" s="76"/>
      <c r="AN27" s="89"/>
      <c r="AO27" s="76"/>
      <c r="AP27" s="89"/>
      <c r="AQ27" s="76"/>
      <c r="AR27" s="76"/>
      <c r="AS27" s="76"/>
      <c r="AT27" s="89"/>
      <c r="AU27" s="76"/>
      <c r="AV27" s="89"/>
      <c r="AW27" s="76"/>
      <c r="AX27" s="89"/>
      <c r="AY27" s="76"/>
      <c r="AZ27" s="89"/>
      <c r="BA27" s="76"/>
      <c r="BB27" s="89"/>
      <c r="BC27" s="76"/>
      <c r="BD27" s="87"/>
      <c r="BE27" s="76"/>
      <c r="BF27" s="89"/>
      <c r="BG27" s="76"/>
      <c r="BH27" s="89"/>
      <c r="BI27" s="76"/>
      <c r="BJ27" s="89"/>
      <c r="BK27" s="76"/>
      <c r="BL27" s="76"/>
      <c r="BM27" s="76"/>
      <c r="BN27" s="76"/>
      <c r="BO27" s="101"/>
      <c r="BP27" s="78"/>
    </row>
    <row r="28" spans="1:68">
      <c r="A28" s="71"/>
      <c r="B28" s="72"/>
      <c r="C28" s="73"/>
      <c r="D28" s="73"/>
      <c r="E28" s="73"/>
      <c r="F28" s="71"/>
      <c r="G28" s="73"/>
      <c r="H28" s="71"/>
      <c r="I28" s="73"/>
      <c r="J28" s="71"/>
      <c r="K28" s="73"/>
      <c r="L28" s="71"/>
      <c r="M28" s="71"/>
      <c r="N28" s="71"/>
      <c r="O28" s="71"/>
      <c r="P28" s="71"/>
      <c r="Q28" s="73"/>
      <c r="R28" s="71"/>
      <c r="S28" s="80"/>
      <c r="T28" s="71"/>
      <c r="U28" s="73"/>
      <c r="V28" s="71"/>
      <c r="W28" s="73"/>
      <c r="X28" s="71"/>
      <c r="Y28" s="73"/>
      <c r="Z28" s="71"/>
      <c r="AA28" s="73"/>
      <c r="AB28" s="71"/>
      <c r="AC28" s="87"/>
      <c r="AD28" s="88"/>
      <c r="AE28" s="87"/>
      <c r="AF28" s="88"/>
      <c r="AG28" s="87"/>
      <c r="AH28" s="88"/>
      <c r="AI28" s="87"/>
      <c r="AJ28" s="87"/>
      <c r="AK28" s="88"/>
      <c r="AL28" s="87"/>
      <c r="AM28" s="88"/>
      <c r="AN28" s="87"/>
      <c r="AO28" s="88"/>
      <c r="AP28" s="87"/>
      <c r="AQ28" s="88"/>
      <c r="AR28" s="88"/>
      <c r="AS28" s="88"/>
      <c r="AT28" s="87"/>
      <c r="AU28" s="88"/>
      <c r="AV28" s="87"/>
      <c r="AW28" s="88"/>
      <c r="AX28" s="87"/>
      <c r="AY28" s="88"/>
      <c r="AZ28" s="87"/>
      <c r="BA28" s="88"/>
      <c r="BB28" s="87"/>
      <c r="BC28" s="88"/>
      <c r="BD28" s="87"/>
      <c r="BE28" s="88"/>
      <c r="BF28" s="87"/>
      <c r="BG28" s="88"/>
      <c r="BH28" s="87"/>
      <c r="BI28" s="88"/>
      <c r="BJ28" s="87"/>
      <c r="BK28" s="88"/>
      <c r="BL28" s="88"/>
      <c r="BM28" s="88"/>
      <c r="BN28" s="88"/>
      <c r="BO28" s="101"/>
      <c r="BP28" s="78"/>
    </row>
    <row r="29" spans="1:68">
      <c r="A29" s="77"/>
      <c r="B29" s="57"/>
      <c r="C29" s="74"/>
      <c r="D29" s="74"/>
      <c r="E29" s="74"/>
      <c r="F29" s="76"/>
      <c r="G29" s="74"/>
      <c r="H29" s="76"/>
      <c r="I29" s="74"/>
      <c r="J29" s="76"/>
      <c r="K29" s="74"/>
      <c r="L29" s="76"/>
      <c r="M29" s="76"/>
      <c r="N29" s="76"/>
      <c r="O29" s="76"/>
      <c r="P29" s="76"/>
      <c r="Q29" s="74"/>
      <c r="R29" s="76"/>
      <c r="S29" s="81"/>
      <c r="T29" s="76"/>
      <c r="U29" s="74"/>
      <c r="V29" s="76"/>
      <c r="W29" s="74"/>
      <c r="X29" s="76"/>
      <c r="Y29" s="74"/>
      <c r="Z29" s="76"/>
      <c r="AA29" s="74"/>
      <c r="AB29" s="76"/>
      <c r="AC29" s="89"/>
      <c r="AD29" s="76"/>
      <c r="AE29" s="89"/>
      <c r="AF29" s="76"/>
      <c r="AG29" s="89"/>
      <c r="AH29" s="76"/>
      <c r="AI29" s="89"/>
      <c r="AJ29" s="89"/>
      <c r="AK29" s="76"/>
      <c r="AL29" s="89"/>
      <c r="AM29" s="76"/>
      <c r="AN29" s="89"/>
      <c r="AO29" s="76"/>
      <c r="AP29" s="89"/>
      <c r="AQ29" s="76"/>
      <c r="AR29" s="76"/>
      <c r="AS29" s="76"/>
      <c r="AT29" s="89"/>
      <c r="AU29" s="76"/>
      <c r="AV29" s="89"/>
      <c r="AW29" s="76"/>
      <c r="AX29" s="89"/>
      <c r="AY29" s="76"/>
      <c r="AZ29" s="89"/>
      <c r="BA29" s="76"/>
      <c r="BB29" s="89"/>
      <c r="BC29" s="76"/>
      <c r="BD29" s="87"/>
      <c r="BE29" s="76"/>
      <c r="BF29" s="89"/>
      <c r="BG29" s="76"/>
      <c r="BH29" s="89"/>
      <c r="BI29" s="76"/>
      <c r="BJ29" s="89"/>
      <c r="BK29" s="76"/>
      <c r="BL29" s="76"/>
      <c r="BM29" s="76"/>
      <c r="BN29" s="76"/>
      <c r="BO29" s="101"/>
      <c r="BP29" s="78"/>
    </row>
    <row r="30" spans="1:68">
      <c r="A30" s="71"/>
      <c r="B30" s="57"/>
      <c r="C30" s="74"/>
      <c r="D30" s="74"/>
      <c r="E30" s="74"/>
      <c r="F30" s="71"/>
      <c r="G30" s="74"/>
      <c r="H30" s="71"/>
      <c r="I30" s="74"/>
      <c r="J30" s="71"/>
      <c r="K30" s="74"/>
      <c r="L30" s="71"/>
      <c r="M30" s="71"/>
      <c r="N30" s="71"/>
      <c r="O30" s="71"/>
      <c r="P30" s="71"/>
      <c r="Q30" s="74"/>
      <c r="R30" s="71"/>
      <c r="S30" s="81"/>
      <c r="T30" s="71"/>
      <c r="U30" s="74"/>
      <c r="V30" s="71"/>
      <c r="W30" s="74"/>
      <c r="X30" s="71"/>
      <c r="Y30" s="74"/>
      <c r="Z30" s="71"/>
      <c r="AA30" s="74"/>
      <c r="AB30" s="71"/>
      <c r="AC30" s="89"/>
      <c r="AD30" s="88"/>
      <c r="AE30" s="89"/>
      <c r="AF30" s="88"/>
      <c r="AG30" s="89"/>
      <c r="AH30" s="88"/>
      <c r="AI30" s="89"/>
      <c r="AJ30" s="89"/>
      <c r="AK30" s="88"/>
      <c r="AL30" s="89"/>
      <c r="AM30" s="88"/>
      <c r="AN30" s="89"/>
      <c r="AO30" s="88"/>
      <c r="AP30" s="89"/>
      <c r="AQ30" s="88"/>
      <c r="AR30" s="88"/>
      <c r="AS30" s="88"/>
      <c r="AT30" s="89"/>
      <c r="AU30" s="88"/>
      <c r="AV30" s="89"/>
      <c r="AW30" s="88"/>
      <c r="AX30" s="89"/>
      <c r="AY30" s="88"/>
      <c r="AZ30" s="89"/>
      <c r="BA30" s="88"/>
      <c r="BB30" s="89"/>
      <c r="BC30" s="88"/>
      <c r="BD30" s="87"/>
      <c r="BE30" s="88"/>
      <c r="BF30" s="89"/>
      <c r="BG30" s="88"/>
      <c r="BH30" s="89"/>
      <c r="BI30" s="88"/>
      <c r="BJ30" s="89"/>
      <c r="BK30" s="88"/>
      <c r="BL30" s="88"/>
      <c r="BM30" s="88"/>
      <c r="BN30" s="88"/>
      <c r="BO30" s="101"/>
      <c r="BP30" s="78"/>
    </row>
    <row r="31" spans="1:68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102"/>
      <c r="BO31" s="101"/>
      <c r="BP31" s="78"/>
    </row>
  </sheetData>
  <mergeCells count="70">
    <mergeCell ref="A1:B1"/>
    <mergeCell ref="A2:BO2"/>
    <mergeCell ref="D3:AH3"/>
    <mergeCell ref="AI3:BI3"/>
    <mergeCell ref="BJ3:BM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A31:B31"/>
    <mergeCell ref="A3:A4"/>
    <mergeCell ref="B3:B4"/>
    <mergeCell ref="C3:C4"/>
    <mergeCell ref="D4:D5"/>
    <mergeCell ref="BN3:BN4"/>
    <mergeCell ref="BO3:BO4"/>
  </mergeCells>
  <pageMargins left="0.699305555555556" right="0.699305555555556" top="0.75" bottom="0.75" header="0.3" footer="0.3"/>
  <pageSetup paperSize="8" scale="1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workbookViewId="0">
      <selection activeCell="P4" sqref="P4"/>
    </sheetView>
  </sheetViews>
  <sheetFormatPr defaultColWidth="9" defaultRowHeight="13.5" outlineLevelRow="4"/>
  <cols>
    <col min="1" max="1" width="6.25" style="42" customWidth="1"/>
    <col min="2" max="2" width="12.5" style="43" customWidth="1"/>
    <col min="3" max="3" width="12" style="43" customWidth="1"/>
    <col min="4" max="4" width="16.625" style="43" customWidth="1"/>
    <col min="5" max="5" width="12" style="42" customWidth="1"/>
    <col min="6" max="6" width="16.75" style="43" customWidth="1"/>
    <col min="7" max="7" width="12" style="43" customWidth="1"/>
    <col min="8" max="8" width="18" style="43" customWidth="1"/>
    <col min="9" max="9" width="9.25" style="43" customWidth="1"/>
    <col min="10" max="10" width="9.375" style="43" customWidth="1"/>
    <col min="11" max="12" width="12" style="43" customWidth="1"/>
    <col min="13" max="16384" width="9" style="43"/>
  </cols>
  <sheetData>
    <row r="1" spans="1:2">
      <c r="A1" s="44" t="s">
        <v>292</v>
      </c>
      <c r="B1" s="44"/>
    </row>
    <row r="2" ht="26.1" customHeight="1" spans="1:12">
      <c r="A2" s="45" t="s">
        <v>293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="40" customFormat="1" ht="48" customHeight="1" spans="1:12">
      <c r="A3" s="46" t="s">
        <v>2</v>
      </c>
      <c r="B3" s="47" t="s">
        <v>3</v>
      </c>
      <c r="C3" s="47" t="s">
        <v>294</v>
      </c>
      <c r="D3" s="47"/>
      <c r="E3" s="47" t="s">
        <v>36</v>
      </c>
      <c r="F3" s="47"/>
      <c r="G3" s="47" t="s">
        <v>37</v>
      </c>
      <c r="H3" s="47"/>
      <c r="I3" s="47" t="s">
        <v>295</v>
      </c>
      <c r="J3" s="47"/>
      <c r="K3" s="47" t="s">
        <v>296</v>
      </c>
      <c r="L3" s="47"/>
    </row>
    <row r="4" s="40" customFormat="1" ht="51" customHeight="1" spans="1:12">
      <c r="A4" s="46"/>
      <c r="B4" s="47"/>
      <c r="C4" s="47" t="s">
        <v>297</v>
      </c>
      <c r="D4" s="47" t="s">
        <v>298</v>
      </c>
      <c r="E4" s="47" t="s">
        <v>297</v>
      </c>
      <c r="F4" s="47" t="s">
        <v>298</v>
      </c>
      <c r="G4" s="47" t="s">
        <v>297</v>
      </c>
      <c r="H4" s="47" t="s">
        <v>298</v>
      </c>
      <c r="I4" s="47" t="s">
        <v>297</v>
      </c>
      <c r="J4" s="47" t="s">
        <v>298</v>
      </c>
      <c r="K4" s="47" t="s">
        <v>297</v>
      </c>
      <c r="L4" s="47" t="s">
        <v>298</v>
      </c>
    </row>
    <row r="5" s="41" customFormat="1" ht="95" customHeight="1" spans="1:12">
      <c r="A5" s="48">
        <v>1</v>
      </c>
      <c r="B5" s="49" t="s">
        <v>17</v>
      </c>
      <c r="C5" s="50">
        <v>80</v>
      </c>
      <c r="D5" s="51">
        <v>88805.8844</v>
      </c>
      <c r="E5" s="50">
        <v>65</v>
      </c>
      <c r="F5" s="52">
        <v>47778.9496</v>
      </c>
      <c r="G5" s="50">
        <v>15</v>
      </c>
      <c r="H5" s="52">
        <v>41026.9348</v>
      </c>
      <c r="I5" s="53">
        <v>0</v>
      </c>
      <c r="J5" s="53">
        <v>0</v>
      </c>
      <c r="K5" s="53">
        <v>0</v>
      </c>
      <c r="L5" s="51">
        <v>0</v>
      </c>
    </row>
  </sheetData>
  <mergeCells count="9">
    <mergeCell ref="A1:B1"/>
    <mergeCell ref="A2:L2"/>
    <mergeCell ref="C3:D3"/>
    <mergeCell ref="E3:F3"/>
    <mergeCell ref="G3:H3"/>
    <mergeCell ref="I3:J3"/>
    <mergeCell ref="K3:L3"/>
    <mergeCell ref="A3:A4"/>
    <mergeCell ref="B3:B4"/>
  </mergeCell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6"/>
  <sheetViews>
    <sheetView tabSelected="1" view="pageBreakPreview" zoomScale="70" zoomScaleNormal="70" zoomScaleSheetLayoutView="70" workbookViewId="0">
      <pane ySplit="5" topLeftCell="A72" activePane="bottomLeft" state="frozen"/>
      <selection/>
      <selection pane="bottomLeft" activeCell="K78" sqref="K78:K82"/>
    </sheetView>
  </sheetViews>
  <sheetFormatPr defaultColWidth="9" defaultRowHeight="12"/>
  <cols>
    <col min="1" max="1" width="5.125" style="2" customWidth="1"/>
    <col min="2" max="2" width="17.1333333333333" style="2" customWidth="1"/>
    <col min="3" max="3" width="16.2833333333333" style="2" customWidth="1"/>
    <col min="4" max="4" width="12.1583333333333" style="2" customWidth="1"/>
    <col min="5" max="5" width="16.625" style="2" customWidth="1"/>
    <col min="6" max="6" width="54.375" style="2" customWidth="1"/>
    <col min="7" max="7" width="6.84166666666667" style="2" customWidth="1"/>
    <col min="8" max="8" width="6.46666666666667" style="2" customWidth="1"/>
    <col min="9" max="9" width="6.74166666666667" style="2" customWidth="1"/>
    <col min="10" max="10" width="5.90833333333333" style="2" customWidth="1"/>
    <col min="11" max="11" width="9.625" style="2" customWidth="1"/>
    <col min="12" max="12" width="21.25" style="2" customWidth="1"/>
    <col min="13" max="13" width="18.85" style="2" customWidth="1"/>
    <col min="14" max="14" width="16.4916666666667" style="2" customWidth="1"/>
    <col min="15" max="15" width="13.875" style="2" customWidth="1"/>
    <col min="16" max="16" width="10.6" style="2" customWidth="1"/>
    <col min="17" max="17" width="10.1416666666667" style="2" customWidth="1"/>
    <col min="18" max="18" width="11.8666666666667" style="2" customWidth="1"/>
    <col min="19" max="19" width="12.125" style="2" customWidth="1"/>
    <col min="20" max="20" width="6.5" style="2" customWidth="1"/>
    <col min="21" max="21" width="10.3583333333333" style="2" customWidth="1"/>
    <col min="22" max="22" width="15.2083333333333" style="2" customWidth="1"/>
    <col min="23" max="23" width="15.5" style="2" customWidth="1"/>
    <col min="24" max="24" width="9" style="2"/>
    <col min="25" max="25" width="17.375" style="2"/>
    <col min="26" max="16384" width="9" style="2"/>
  </cols>
  <sheetData>
    <row r="1" s="1" customFormat="1" ht="22" customHeight="1" spans="1:2">
      <c r="A1" s="4" t="s">
        <v>299</v>
      </c>
      <c r="B1" s="4"/>
    </row>
    <row r="2" s="1" customFormat="1" ht="38" customHeight="1" spans="1:21">
      <c r="A2" s="5" t="s">
        <v>300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19" customHeight="1" spans="1:21">
      <c r="A3" s="6" t="s">
        <v>301</v>
      </c>
      <c r="B3" s="6"/>
      <c r="C3" s="6"/>
      <c r="D3" s="7"/>
      <c r="E3" s="7"/>
      <c r="F3" s="6" t="s">
        <v>302</v>
      </c>
      <c r="G3" s="6"/>
      <c r="H3" s="6"/>
      <c r="I3" s="7"/>
      <c r="J3" s="7"/>
      <c r="K3" s="7"/>
      <c r="L3" s="6" t="s">
        <v>303</v>
      </c>
      <c r="M3" s="6"/>
      <c r="N3" s="6"/>
      <c r="O3" s="7"/>
      <c r="P3" s="7"/>
      <c r="Q3" s="7"/>
      <c r="R3" s="6" t="s">
        <v>304</v>
      </c>
      <c r="S3" s="6"/>
      <c r="T3" s="6"/>
      <c r="U3" s="7"/>
    </row>
    <row r="4" s="2" customFormat="1" ht="27" customHeight="1" spans="1:23">
      <c r="A4" s="8" t="s">
        <v>305</v>
      </c>
      <c r="B4" s="8" t="s">
        <v>306</v>
      </c>
      <c r="C4" s="8" t="s">
        <v>307</v>
      </c>
      <c r="D4" s="8" t="s">
        <v>308</v>
      </c>
      <c r="E4" s="8" t="s">
        <v>309</v>
      </c>
      <c r="F4" s="8" t="s">
        <v>310</v>
      </c>
      <c r="G4" s="8" t="s">
        <v>311</v>
      </c>
      <c r="H4" s="8"/>
      <c r="I4" s="8"/>
      <c r="J4" s="8"/>
      <c r="K4" s="8" t="s">
        <v>312</v>
      </c>
      <c r="L4" s="8" t="s">
        <v>313</v>
      </c>
      <c r="M4" s="8" t="s">
        <v>314</v>
      </c>
      <c r="N4" s="8"/>
      <c r="O4" s="8"/>
      <c r="P4" s="8"/>
      <c r="Q4" s="8"/>
      <c r="R4" s="8" t="s">
        <v>315</v>
      </c>
      <c r="S4" s="8"/>
      <c r="T4" s="8" t="s">
        <v>316</v>
      </c>
      <c r="U4" s="8" t="s">
        <v>317</v>
      </c>
      <c r="V4" s="8" t="s">
        <v>318</v>
      </c>
      <c r="W4" s="8" t="s">
        <v>319</v>
      </c>
    </row>
    <row r="5" s="2" customFormat="1" ht="64" customHeight="1" spans="1:23">
      <c r="A5" s="8"/>
      <c r="B5" s="8"/>
      <c r="C5" s="8"/>
      <c r="D5" s="8"/>
      <c r="E5" s="8"/>
      <c r="F5" s="8"/>
      <c r="G5" s="8" t="s">
        <v>36</v>
      </c>
      <c r="H5" s="8" t="s">
        <v>37</v>
      </c>
      <c r="I5" s="8" t="s">
        <v>295</v>
      </c>
      <c r="J5" s="8" t="s">
        <v>296</v>
      </c>
      <c r="K5" s="8"/>
      <c r="L5" s="8"/>
      <c r="M5" s="8" t="s">
        <v>286</v>
      </c>
      <c r="N5" s="8" t="s">
        <v>65</v>
      </c>
      <c r="O5" s="8" t="s">
        <v>194</v>
      </c>
      <c r="P5" s="8" t="s">
        <v>320</v>
      </c>
      <c r="Q5" s="8" t="s">
        <v>280</v>
      </c>
      <c r="R5" s="8" t="s">
        <v>321</v>
      </c>
      <c r="S5" s="8" t="s">
        <v>322</v>
      </c>
      <c r="T5" s="8"/>
      <c r="U5" s="8"/>
      <c r="V5" s="8"/>
      <c r="W5" s="8"/>
    </row>
    <row r="6" s="3" customFormat="1" ht="34" customHeight="1" spans="1:23">
      <c r="A6" s="9" t="s">
        <v>323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1">
        <f>SUM(M7:M146)</f>
        <v>88805.8844</v>
      </c>
      <c r="N6" s="9">
        <f>SUM(N7:N146)</f>
        <v>76071.5744</v>
      </c>
      <c r="O6" s="9">
        <f>SUM(O7:O146)</f>
        <v>11656.31</v>
      </c>
      <c r="P6" s="9">
        <f>SUM(P7:P146)</f>
        <v>0</v>
      </c>
      <c r="Q6" s="9">
        <f>SUM(Q7:Q146)</f>
        <v>1078</v>
      </c>
      <c r="R6" s="9"/>
      <c r="S6" s="9"/>
      <c r="T6" s="9"/>
      <c r="U6" s="24">
        <v>0.3705</v>
      </c>
      <c r="V6" s="9"/>
      <c r="W6" s="25"/>
    </row>
    <row r="7" s="2" customFormat="1" ht="177" customHeight="1" spans="1:23">
      <c r="A7" s="9">
        <v>1</v>
      </c>
      <c r="B7" s="9" t="s">
        <v>324</v>
      </c>
      <c r="C7" s="9" t="s">
        <v>325</v>
      </c>
      <c r="D7" s="9">
        <v>2019.06</v>
      </c>
      <c r="E7" s="9" t="s">
        <v>326</v>
      </c>
      <c r="F7" s="10" t="s">
        <v>327</v>
      </c>
      <c r="G7" s="9" t="s">
        <v>328</v>
      </c>
      <c r="H7" s="9"/>
      <c r="I7" s="9"/>
      <c r="J7" s="9"/>
      <c r="K7" s="9">
        <v>6851</v>
      </c>
      <c r="L7" s="9" t="s">
        <v>329</v>
      </c>
      <c r="M7" s="9">
        <f t="shared" ref="M7:M25" si="0">SUM(N7:Q7)</f>
        <v>4051.32</v>
      </c>
      <c r="N7" s="9">
        <f>7026.5-2975.18</f>
        <v>4051.32</v>
      </c>
      <c r="O7" s="9"/>
      <c r="P7" s="9"/>
      <c r="Q7" s="9"/>
      <c r="R7" s="9">
        <v>21305</v>
      </c>
      <c r="S7" s="9">
        <v>2130505</v>
      </c>
      <c r="T7" s="9" t="s">
        <v>330</v>
      </c>
      <c r="U7" s="26"/>
      <c r="V7" s="9">
        <v>2019.08</v>
      </c>
      <c r="W7" s="25">
        <v>4014.97</v>
      </c>
    </row>
    <row r="8" s="2" customFormat="1" ht="65" customHeight="1" spans="1:23">
      <c r="A8" s="9">
        <v>2</v>
      </c>
      <c r="B8" s="9" t="s">
        <v>331</v>
      </c>
      <c r="C8" s="9" t="s">
        <v>332</v>
      </c>
      <c r="D8" s="9">
        <v>2019.06</v>
      </c>
      <c r="E8" s="11" t="s">
        <v>333</v>
      </c>
      <c r="F8" s="12" t="s">
        <v>334</v>
      </c>
      <c r="G8" s="13" t="s">
        <v>328</v>
      </c>
      <c r="H8" s="9"/>
      <c r="I8" s="9"/>
      <c r="J8" s="9"/>
      <c r="K8" s="9">
        <v>7</v>
      </c>
      <c r="L8" s="9" t="s">
        <v>329</v>
      </c>
      <c r="M8" s="9">
        <f t="shared" si="0"/>
        <v>48</v>
      </c>
      <c r="N8" s="9">
        <v>48</v>
      </c>
      <c r="O8" s="9"/>
      <c r="P8" s="9"/>
      <c r="Q8" s="9"/>
      <c r="R8" s="9">
        <v>21305</v>
      </c>
      <c r="S8" s="9">
        <v>2130504</v>
      </c>
      <c r="T8" s="9" t="s">
        <v>330</v>
      </c>
      <c r="U8" s="9"/>
      <c r="V8" s="9">
        <v>2019.08</v>
      </c>
      <c r="W8" s="25">
        <v>42.313</v>
      </c>
    </row>
    <row r="9" s="2" customFormat="1" ht="98" customHeight="1" spans="1:23">
      <c r="A9" s="9">
        <v>3</v>
      </c>
      <c r="B9" s="9" t="s">
        <v>335</v>
      </c>
      <c r="C9" s="9" t="s">
        <v>336</v>
      </c>
      <c r="D9" s="9">
        <v>2019.06</v>
      </c>
      <c r="E9" s="9" t="s">
        <v>337</v>
      </c>
      <c r="F9" s="10" t="s">
        <v>338</v>
      </c>
      <c r="G9" s="9" t="s">
        <v>328</v>
      </c>
      <c r="H9" s="9"/>
      <c r="I9" s="9"/>
      <c r="J9" s="9"/>
      <c r="K9" s="9">
        <v>43</v>
      </c>
      <c r="L9" s="9" t="s">
        <v>287</v>
      </c>
      <c r="M9" s="9">
        <f t="shared" si="0"/>
        <v>320.15</v>
      </c>
      <c r="N9" s="9">
        <v>320.15</v>
      </c>
      <c r="O9" s="9"/>
      <c r="P9" s="9"/>
      <c r="Q9" s="9"/>
      <c r="R9" s="9">
        <v>2140602</v>
      </c>
      <c r="S9" s="9">
        <v>2130504</v>
      </c>
      <c r="T9" s="9" t="s">
        <v>339</v>
      </c>
      <c r="U9" s="9"/>
      <c r="V9" s="9">
        <v>2019.08</v>
      </c>
      <c r="W9" s="25">
        <v>280.445991</v>
      </c>
    </row>
    <row r="10" s="2" customFormat="1" ht="62" customHeight="1" spans="1:23">
      <c r="A10" s="9">
        <v>4</v>
      </c>
      <c r="B10" s="11" t="s">
        <v>340</v>
      </c>
      <c r="C10" s="11" t="s">
        <v>341</v>
      </c>
      <c r="D10" s="11">
        <v>2019.06</v>
      </c>
      <c r="E10" s="11" t="s">
        <v>342</v>
      </c>
      <c r="F10" s="12" t="s">
        <v>343</v>
      </c>
      <c r="G10" s="13" t="s">
        <v>328</v>
      </c>
      <c r="H10" s="9"/>
      <c r="I10" s="9"/>
      <c r="J10" s="9"/>
      <c r="K10" s="9">
        <v>27</v>
      </c>
      <c r="L10" s="9" t="s">
        <v>344</v>
      </c>
      <c r="M10" s="9">
        <f t="shared" si="0"/>
        <v>160</v>
      </c>
      <c r="N10" s="9"/>
      <c r="O10" s="9">
        <v>160</v>
      </c>
      <c r="P10" s="9"/>
      <c r="Q10" s="9"/>
      <c r="R10" s="9">
        <v>21305</v>
      </c>
      <c r="S10" s="9">
        <v>2130505</v>
      </c>
      <c r="T10" s="9" t="s">
        <v>330</v>
      </c>
      <c r="U10" s="9"/>
      <c r="V10" s="9">
        <v>2019.08</v>
      </c>
      <c r="W10" s="25">
        <v>135.332919</v>
      </c>
    </row>
    <row r="11" s="2" customFormat="1" ht="88" customHeight="1" spans="1:23">
      <c r="A11" s="9">
        <v>5</v>
      </c>
      <c r="B11" s="9" t="s">
        <v>345</v>
      </c>
      <c r="C11" s="9" t="s">
        <v>346</v>
      </c>
      <c r="D11" s="9">
        <v>2019.06</v>
      </c>
      <c r="E11" s="9" t="s">
        <v>347</v>
      </c>
      <c r="F11" s="10" t="s">
        <v>348</v>
      </c>
      <c r="G11" s="13" t="s">
        <v>328</v>
      </c>
      <c r="H11" s="9"/>
      <c r="I11" s="9"/>
      <c r="J11" s="9"/>
      <c r="K11" s="9">
        <v>73</v>
      </c>
      <c r="L11" s="9" t="s">
        <v>344</v>
      </c>
      <c r="M11" s="9">
        <f t="shared" si="0"/>
        <v>310</v>
      </c>
      <c r="N11" s="9"/>
      <c r="O11" s="9">
        <v>310</v>
      </c>
      <c r="P11" s="9"/>
      <c r="Q11" s="9"/>
      <c r="R11" s="9">
        <v>21305</v>
      </c>
      <c r="S11" s="9">
        <v>2130504</v>
      </c>
      <c r="T11" s="9" t="s">
        <v>330</v>
      </c>
      <c r="U11" s="9"/>
      <c r="V11" s="9">
        <v>2019.08</v>
      </c>
      <c r="W11" s="25">
        <v>273.020683</v>
      </c>
    </row>
    <row r="12" s="2" customFormat="1" ht="87" customHeight="1" spans="1:23">
      <c r="A12" s="9">
        <v>6</v>
      </c>
      <c r="B12" s="9" t="s">
        <v>349</v>
      </c>
      <c r="C12" s="9" t="s">
        <v>350</v>
      </c>
      <c r="D12" s="9">
        <v>2019.06</v>
      </c>
      <c r="E12" s="9" t="s">
        <v>351</v>
      </c>
      <c r="F12" s="10" t="s">
        <v>352</v>
      </c>
      <c r="G12" s="13" t="s">
        <v>328</v>
      </c>
      <c r="H12" s="9"/>
      <c r="I12" s="9"/>
      <c r="J12" s="9"/>
      <c r="K12" s="9">
        <v>56</v>
      </c>
      <c r="L12" s="9" t="s">
        <v>329</v>
      </c>
      <c r="M12" s="9">
        <f t="shared" si="0"/>
        <v>400</v>
      </c>
      <c r="N12" s="9">
        <v>400</v>
      </c>
      <c r="O12" s="9"/>
      <c r="P12" s="9"/>
      <c r="Q12" s="9"/>
      <c r="R12" s="9">
        <v>21305</v>
      </c>
      <c r="S12" s="9">
        <v>2130504</v>
      </c>
      <c r="T12" s="9" t="s">
        <v>330</v>
      </c>
      <c r="U12" s="9"/>
      <c r="V12" s="9">
        <v>2019.08</v>
      </c>
      <c r="W12" s="25">
        <v>339.643175</v>
      </c>
    </row>
    <row r="13" s="2" customFormat="1" ht="73" customHeight="1" spans="1:23">
      <c r="A13" s="9">
        <v>7</v>
      </c>
      <c r="B13" s="9" t="s">
        <v>353</v>
      </c>
      <c r="C13" s="9" t="s">
        <v>332</v>
      </c>
      <c r="D13" s="9">
        <v>2019.06</v>
      </c>
      <c r="E13" s="11" t="s">
        <v>333</v>
      </c>
      <c r="F13" s="10" t="s">
        <v>354</v>
      </c>
      <c r="G13" s="13" t="s">
        <v>328</v>
      </c>
      <c r="H13" s="9"/>
      <c r="I13" s="9"/>
      <c r="J13" s="9"/>
      <c r="K13" s="9">
        <v>14</v>
      </c>
      <c r="L13" s="9" t="s">
        <v>329</v>
      </c>
      <c r="M13" s="9">
        <f t="shared" si="0"/>
        <v>100</v>
      </c>
      <c r="N13" s="9">
        <v>100</v>
      </c>
      <c r="O13" s="9"/>
      <c r="P13" s="9"/>
      <c r="Q13" s="9"/>
      <c r="R13" s="9">
        <v>21305</v>
      </c>
      <c r="S13" s="9">
        <v>2130504</v>
      </c>
      <c r="T13" s="9" t="s">
        <v>330</v>
      </c>
      <c r="U13" s="9"/>
      <c r="V13" s="9">
        <v>2019.08</v>
      </c>
      <c r="W13" s="25">
        <v>98.014545</v>
      </c>
    </row>
    <row r="14" s="2" customFormat="1" ht="73" customHeight="1" spans="1:23">
      <c r="A14" s="9">
        <v>8</v>
      </c>
      <c r="B14" s="9" t="s">
        <v>355</v>
      </c>
      <c r="C14" s="9" t="s">
        <v>356</v>
      </c>
      <c r="D14" s="9">
        <v>2019.06</v>
      </c>
      <c r="E14" s="11" t="s">
        <v>357</v>
      </c>
      <c r="F14" s="10" t="s">
        <v>358</v>
      </c>
      <c r="G14" s="13" t="s">
        <v>328</v>
      </c>
      <c r="H14" s="9"/>
      <c r="I14" s="9"/>
      <c r="J14" s="9"/>
      <c r="K14" s="9">
        <v>11</v>
      </c>
      <c r="L14" s="9" t="s">
        <v>344</v>
      </c>
      <c r="M14" s="9">
        <f t="shared" si="0"/>
        <v>112</v>
      </c>
      <c r="N14" s="9"/>
      <c r="O14" s="9">
        <v>112</v>
      </c>
      <c r="P14" s="9"/>
      <c r="Q14" s="9"/>
      <c r="R14" s="9">
        <v>21305</v>
      </c>
      <c r="S14" s="9">
        <v>2130504</v>
      </c>
      <c r="T14" s="9" t="s">
        <v>330</v>
      </c>
      <c r="U14" s="9"/>
      <c r="V14" s="9">
        <v>2019.08</v>
      </c>
      <c r="W14" s="25">
        <v>97.35544</v>
      </c>
    </row>
    <row r="15" s="2" customFormat="1" ht="61" customHeight="1" spans="1:23">
      <c r="A15" s="9">
        <v>9</v>
      </c>
      <c r="B15" s="9" t="s">
        <v>359</v>
      </c>
      <c r="C15" s="9" t="s">
        <v>332</v>
      </c>
      <c r="D15" s="9">
        <v>2019.06</v>
      </c>
      <c r="E15" s="11" t="s">
        <v>333</v>
      </c>
      <c r="F15" s="12" t="s">
        <v>360</v>
      </c>
      <c r="G15" s="13" t="s">
        <v>328</v>
      </c>
      <c r="H15" s="9"/>
      <c r="I15" s="9"/>
      <c r="J15" s="9"/>
      <c r="K15" s="9">
        <v>8</v>
      </c>
      <c r="L15" s="9" t="s">
        <v>344</v>
      </c>
      <c r="M15" s="9">
        <f t="shared" si="0"/>
        <v>54</v>
      </c>
      <c r="N15" s="9"/>
      <c r="O15" s="9">
        <v>54</v>
      </c>
      <c r="P15" s="9"/>
      <c r="Q15" s="9"/>
      <c r="R15" s="9">
        <v>21305</v>
      </c>
      <c r="S15" s="9">
        <v>2130504</v>
      </c>
      <c r="T15" s="9" t="s">
        <v>330</v>
      </c>
      <c r="U15" s="9"/>
      <c r="V15" s="9">
        <v>2019.08</v>
      </c>
      <c r="W15" s="25">
        <v>50.5603</v>
      </c>
    </row>
    <row r="16" s="2" customFormat="1" ht="72" customHeight="1" spans="1:23">
      <c r="A16" s="9">
        <v>10</v>
      </c>
      <c r="B16" s="9" t="s">
        <v>361</v>
      </c>
      <c r="C16" s="9" t="s">
        <v>362</v>
      </c>
      <c r="D16" s="9">
        <v>2019.06</v>
      </c>
      <c r="E16" s="11" t="s">
        <v>363</v>
      </c>
      <c r="F16" s="10" t="s">
        <v>364</v>
      </c>
      <c r="G16" s="13" t="s">
        <v>328</v>
      </c>
      <c r="H16" s="9"/>
      <c r="I16" s="9"/>
      <c r="J16" s="9"/>
      <c r="K16" s="9">
        <v>100</v>
      </c>
      <c r="L16" s="9" t="s">
        <v>329</v>
      </c>
      <c r="M16" s="9">
        <f t="shared" si="0"/>
        <v>60</v>
      </c>
      <c r="N16" s="9">
        <v>60</v>
      </c>
      <c r="O16" s="9"/>
      <c r="P16" s="9"/>
      <c r="Q16" s="9"/>
      <c r="R16" s="9">
        <v>21305</v>
      </c>
      <c r="S16" s="9">
        <v>2130505</v>
      </c>
      <c r="T16" s="9" t="s">
        <v>330</v>
      </c>
      <c r="U16" s="9"/>
      <c r="V16" s="9">
        <v>2019.08</v>
      </c>
      <c r="W16" s="25">
        <v>54</v>
      </c>
    </row>
    <row r="17" s="2" customFormat="1" ht="60" customHeight="1" spans="1:23">
      <c r="A17" s="9">
        <v>11</v>
      </c>
      <c r="B17" s="9" t="s">
        <v>365</v>
      </c>
      <c r="C17" s="9" t="s">
        <v>366</v>
      </c>
      <c r="D17" s="9">
        <v>2019.07</v>
      </c>
      <c r="E17" s="11" t="s">
        <v>367</v>
      </c>
      <c r="F17" s="12" t="s">
        <v>368</v>
      </c>
      <c r="G17" s="13" t="s">
        <v>328</v>
      </c>
      <c r="H17" s="9"/>
      <c r="I17" s="9"/>
      <c r="J17" s="9"/>
      <c r="K17" s="9">
        <v>6</v>
      </c>
      <c r="L17" s="9" t="s">
        <v>344</v>
      </c>
      <c r="M17" s="9">
        <f t="shared" si="0"/>
        <v>130</v>
      </c>
      <c r="N17" s="9"/>
      <c r="O17" s="9">
        <v>130</v>
      </c>
      <c r="P17" s="9"/>
      <c r="Q17" s="9"/>
      <c r="R17" s="9">
        <v>21305</v>
      </c>
      <c r="S17" s="9">
        <v>2130504</v>
      </c>
      <c r="T17" s="9" t="s">
        <v>330</v>
      </c>
      <c r="U17" s="9"/>
      <c r="V17" s="9">
        <v>2019.09</v>
      </c>
      <c r="W17" s="25">
        <v>124.56361</v>
      </c>
    </row>
    <row r="18" s="2" customFormat="1" ht="68" customHeight="1" spans="1:23">
      <c r="A18" s="9">
        <v>12</v>
      </c>
      <c r="B18" s="9" t="s">
        <v>369</v>
      </c>
      <c r="C18" s="9" t="s">
        <v>370</v>
      </c>
      <c r="D18" s="9">
        <v>2019.07</v>
      </c>
      <c r="E18" s="11" t="s">
        <v>371</v>
      </c>
      <c r="F18" s="10" t="s">
        <v>372</v>
      </c>
      <c r="G18" s="13" t="s">
        <v>328</v>
      </c>
      <c r="H18" s="9"/>
      <c r="I18" s="9"/>
      <c r="J18" s="9"/>
      <c r="K18" s="9">
        <v>4155</v>
      </c>
      <c r="L18" s="9" t="s">
        <v>329</v>
      </c>
      <c r="M18" s="9">
        <f t="shared" si="0"/>
        <v>516.464</v>
      </c>
      <c r="N18" s="9">
        <v>516.464</v>
      </c>
      <c r="O18" s="9"/>
      <c r="P18" s="9"/>
      <c r="Q18" s="9"/>
      <c r="R18" s="9">
        <v>21305</v>
      </c>
      <c r="S18" s="9">
        <v>2130504</v>
      </c>
      <c r="T18" s="9" t="s">
        <v>330</v>
      </c>
      <c r="U18" s="9"/>
      <c r="V18" s="9">
        <v>2019.08</v>
      </c>
      <c r="W18" s="25">
        <v>474.91828</v>
      </c>
    </row>
    <row r="19" s="2" customFormat="1" ht="45" customHeight="1" spans="1:23">
      <c r="A19" s="9">
        <v>13</v>
      </c>
      <c r="B19" s="14" t="s">
        <v>373</v>
      </c>
      <c r="C19" s="14" t="s">
        <v>374</v>
      </c>
      <c r="D19" s="14" t="s">
        <v>375</v>
      </c>
      <c r="E19" s="11" t="s">
        <v>376</v>
      </c>
      <c r="F19" s="12" t="s">
        <v>377</v>
      </c>
      <c r="G19" s="13" t="s">
        <v>328</v>
      </c>
      <c r="H19" s="9"/>
      <c r="I19" s="9"/>
      <c r="J19" s="9"/>
      <c r="K19" s="9">
        <v>34</v>
      </c>
      <c r="L19" s="9" t="s">
        <v>344</v>
      </c>
      <c r="M19" s="9">
        <f t="shared" si="0"/>
        <v>8</v>
      </c>
      <c r="N19" s="9"/>
      <c r="O19" s="9">
        <v>8</v>
      </c>
      <c r="P19" s="9"/>
      <c r="Q19" s="9"/>
      <c r="R19" s="9">
        <v>21305</v>
      </c>
      <c r="S19" s="9">
        <v>2130504</v>
      </c>
      <c r="T19" s="9" t="s">
        <v>330</v>
      </c>
      <c r="U19" s="9"/>
      <c r="V19" s="9">
        <v>2019.07</v>
      </c>
      <c r="W19" s="25">
        <v>7.6</v>
      </c>
    </row>
    <row r="20" s="2" customFormat="1" ht="63" customHeight="1" spans="1:23">
      <c r="A20" s="9">
        <v>14</v>
      </c>
      <c r="B20" s="14" t="s">
        <v>378</v>
      </c>
      <c r="C20" s="14" t="s">
        <v>362</v>
      </c>
      <c r="D20" s="14" t="s">
        <v>379</v>
      </c>
      <c r="E20" s="11" t="s">
        <v>380</v>
      </c>
      <c r="F20" s="10" t="s">
        <v>381</v>
      </c>
      <c r="G20" s="13" t="s">
        <v>328</v>
      </c>
      <c r="H20" s="9"/>
      <c r="I20" s="9"/>
      <c r="J20" s="9"/>
      <c r="K20" s="9">
        <v>1665</v>
      </c>
      <c r="L20" s="9" t="s">
        <v>287</v>
      </c>
      <c r="M20" s="9">
        <f t="shared" si="0"/>
        <v>226.6</v>
      </c>
      <c r="N20" s="9">
        <v>226.6</v>
      </c>
      <c r="O20" s="9"/>
      <c r="P20" s="9"/>
      <c r="Q20" s="9"/>
      <c r="R20" s="9">
        <v>2140602</v>
      </c>
      <c r="S20" s="9">
        <v>2130505</v>
      </c>
      <c r="T20" s="9" t="s">
        <v>339</v>
      </c>
      <c r="U20" s="9"/>
      <c r="V20" s="9">
        <v>2019.09</v>
      </c>
      <c r="W20" s="25">
        <v>226.5936</v>
      </c>
    </row>
    <row r="21" s="2" customFormat="1" ht="64" customHeight="1" spans="1:23">
      <c r="A21" s="9">
        <v>15</v>
      </c>
      <c r="B21" s="9" t="s">
        <v>382</v>
      </c>
      <c r="C21" s="9" t="s">
        <v>362</v>
      </c>
      <c r="D21" s="9">
        <v>2019.05</v>
      </c>
      <c r="E21" s="11" t="s">
        <v>380</v>
      </c>
      <c r="F21" s="10" t="s">
        <v>383</v>
      </c>
      <c r="G21" s="13" t="s">
        <v>328</v>
      </c>
      <c r="H21" s="9"/>
      <c r="I21" s="9"/>
      <c r="J21" s="9"/>
      <c r="K21" s="9">
        <v>28</v>
      </c>
      <c r="L21" s="9" t="s">
        <v>344</v>
      </c>
      <c r="M21" s="9">
        <f t="shared" si="0"/>
        <v>28.8</v>
      </c>
      <c r="N21" s="9"/>
      <c r="O21" s="9">
        <v>28.8</v>
      </c>
      <c r="P21" s="9"/>
      <c r="Q21" s="9"/>
      <c r="R21" s="9">
        <v>21305</v>
      </c>
      <c r="S21" s="9">
        <v>2130505</v>
      </c>
      <c r="T21" s="9" t="s">
        <v>330</v>
      </c>
      <c r="U21" s="9"/>
      <c r="V21" s="9">
        <v>2019.07</v>
      </c>
      <c r="W21" s="25">
        <v>28.8</v>
      </c>
    </row>
    <row r="22" s="2" customFormat="1" ht="61" customHeight="1" spans="1:23">
      <c r="A22" s="9">
        <v>16</v>
      </c>
      <c r="B22" s="9" t="s">
        <v>384</v>
      </c>
      <c r="C22" s="9" t="s">
        <v>374</v>
      </c>
      <c r="D22" s="9">
        <v>2019.05</v>
      </c>
      <c r="E22" s="11" t="s">
        <v>376</v>
      </c>
      <c r="F22" s="10" t="s">
        <v>385</v>
      </c>
      <c r="G22" s="13" t="s">
        <v>328</v>
      </c>
      <c r="H22" s="9"/>
      <c r="I22" s="9"/>
      <c r="J22" s="9"/>
      <c r="K22" s="9">
        <v>7</v>
      </c>
      <c r="L22" s="9" t="s">
        <v>344</v>
      </c>
      <c r="M22" s="9">
        <f t="shared" si="0"/>
        <v>10</v>
      </c>
      <c r="N22" s="9"/>
      <c r="O22" s="9">
        <v>10</v>
      </c>
      <c r="P22" s="9"/>
      <c r="Q22" s="9"/>
      <c r="R22" s="9">
        <v>21305</v>
      </c>
      <c r="S22" s="9">
        <v>2130505</v>
      </c>
      <c r="T22" s="9" t="s">
        <v>330</v>
      </c>
      <c r="U22" s="9"/>
      <c r="V22" s="9">
        <v>2019.07</v>
      </c>
      <c r="W22" s="25">
        <v>9</v>
      </c>
    </row>
    <row r="23" s="2" customFormat="1" ht="67" customHeight="1" spans="1:23">
      <c r="A23" s="9">
        <v>17</v>
      </c>
      <c r="B23" s="9" t="s">
        <v>386</v>
      </c>
      <c r="C23" s="9" t="s">
        <v>366</v>
      </c>
      <c r="D23" s="9">
        <v>2019.05</v>
      </c>
      <c r="E23" s="11" t="s">
        <v>387</v>
      </c>
      <c r="F23" s="10" t="s">
        <v>388</v>
      </c>
      <c r="G23" s="13" t="s">
        <v>328</v>
      </c>
      <c r="H23" s="9"/>
      <c r="I23" s="9"/>
      <c r="J23" s="9"/>
      <c r="K23" s="9">
        <v>40</v>
      </c>
      <c r="L23" s="9" t="s">
        <v>344</v>
      </c>
      <c r="M23" s="9">
        <f t="shared" si="0"/>
        <v>47.2</v>
      </c>
      <c r="N23" s="9"/>
      <c r="O23" s="9">
        <v>47.2</v>
      </c>
      <c r="P23" s="9"/>
      <c r="Q23" s="9"/>
      <c r="R23" s="9">
        <v>21305</v>
      </c>
      <c r="S23" s="9">
        <v>2130505</v>
      </c>
      <c r="T23" s="9" t="s">
        <v>330</v>
      </c>
      <c r="U23" s="9"/>
      <c r="V23" s="9">
        <v>2019.07</v>
      </c>
      <c r="W23" s="25">
        <v>47.2</v>
      </c>
    </row>
    <row r="24" s="2" customFormat="1" ht="67" customHeight="1" spans="1:23">
      <c r="A24" s="9">
        <v>18</v>
      </c>
      <c r="B24" s="9" t="s">
        <v>389</v>
      </c>
      <c r="C24" s="9" t="s">
        <v>332</v>
      </c>
      <c r="D24" s="9">
        <v>2019.05</v>
      </c>
      <c r="E24" s="11" t="s">
        <v>390</v>
      </c>
      <c r="F24" s="10" t="s">
        <v>391</v>
      </c>
      <c r="G24" s="13" t="s">
        <v>328</v>
      </c>
      <c r="H24" s="9"/>
      <c r="I24" s="9"/>
      <c r="J24" s="9"/>
      <c r="K24" s="9">
        <v>11</v>
      </c>
      <c r="L24" s="9" t="s">
        <v>344</v>
      </c>
      <c r="M24" s="9">
        <f t="shared" si="0"/>
        <v>23.5</v>
      </c>
      <c r="N24" s="9"/>
      <c r="O24" s="9">
        <v>23.5</v>
      </c>
      <c r="P24" s="9"/>
      <c r="Q24" s="9"/>
      <c r="R24" s="9">
        <v>21305</v>
      </c>
      <c r="S24" s="9">
        <v>2130505</v>
      </c>
      <c r="T24" s="9" t="s">
        <v>330</v>
      </c>
      <c r="U24" s="9"/>
      <c r="V24" s="9">
        <v>2019.07</v>
      </c>
      <c r="W24" s="25">
        <v>23.5</v>
      </c>
    </row>
    <row r="25" s="2" customFormat="1" ht="60" spans="1:23">
      <c r="A25" s="9">
        <v>19</v>
      </c>
      <c r="B25" s="9" t="s">
        <v>392</v>
      </c>
      <c r="C25" s="9" t="s">
        <v>356</v>
      </c>
      <c r="D25" s="9">
        <v>2019.05</v>
      </c>
      <c r="E25" s="11" t="s">
        <v>393</v>
      </c>
      <c r="F25" s="10" t="s">
        <v>394</v>
      </c>
      <c r="G25" s="13" t="s">
        <v>328</v>
      </c>
      <c r="H25" s="9"/>
      <c r="I25" s="9"/>
      <c r="J25" s="9"/>
      <c r="K25" s="9">
        <v>36</v>
      </c>
      <c r="L25" s="9" t="s">
        <v>344</v>
      </c>
      <c r="M25" s="9">
        <f t="shared" si="0"/>
        <v>30</v>
      </c>
      <c r="N25" s="9"/>
      <c r="O25" s="9">
        <v>30</v>
      </c>
      <c r="P25" s="9"/>
      <c r="Q25" s="9"/>
      <c r="R25" s="9">
        <v>21305</v>
      </c>
      <c r="S25" s="9">
        <v>2130505</v>
      </c>
      <c r="T25" s="9" t="s">
        <v>330</v>
      </c>
      <c r="U25" s="9"/>
      <c r="V25" s="9">
        <v>2019.07</v>
      </c>
      <c r="W25" s="25">
        <v>30</v>
      </c>
    </row>
    <row r="26" s="2" customFormat="1" ht="60" customHeight="1" spans="1:23">
      <c r="A26" s="9">
        <v>20</v>
      </c>
      <c r="B26" s="9" t="s">
        <v>395</v>
      </c>
      <c r="C26" s="9" t="s">
        <v>396</v>
      </c>
      <c r="D26" s="9">
        <v>2019.06</v>
      </c>
      <c r="E26" s="9" t="s">
        <v>326</v>
      </c>
      <c r="F26" s="10" t="s">
        <v>397</v>
      </c>
      <c r="G26" s="9" t="s">
        <v>328</v>
      </c>
      <c r="H26" s="9"/>
      <c r="I26" s="9"/>
      <c r="J26" s="9"/>
      <c r="K26" s="9">
        <v>1834</v>
      </c>
      <c r="L26" s="9" t="s">
        <v>398</v>
      </c>
      <c r="M26" s="9">
        <v>145.44</v>
      </c>
      <c r="N26" s="9">
        <v>145.44</v>
      </c>
      <c r="O26" s="9"/>
      <c r="P26" s="9"/>
      <c r="Q26" s="9"/>
      <c r="R26" s="9">
        <v>21305</v>
      </c>
      <c r="S26" s="9">
        <v>2130505</v>
      </c>
      <c r="T26" s="9" t="s">
        <v>330</v>
      </c>
      <c r="U26" s="9"/>
      <c r="V26" s="9">
        <v>2019.11</v>
      </c>
      <c r="W26" s="25">
        <v>50.2245</v>
      </c>
    </row>
    <row r="27" s="2" customFormat="1" ht="24" spans="1:23">
      <c r="A27" s="15">
        <v>21</v>
      </c>
      <c r="B27" s="15" t="s">
        <v>399</v>
      </c>
      <c r="C27" s="15" t="s">
        <v>400</v>
      </c>
      <c r="D27" s="15">
        <v>2019.08</v>
      </c>
      <c r="E27" s="16" t="s">
        <v>326</v>
      </c>
      <c r="F27" s="15" t="s">
        <v>401</v>
      </c>
      <c r="G27" s="17" t="s">
        <v>328</v>
      </c>
      <c r="H27" s="15"/>
      <c r="I27" s="15"/>
      <c r="J27" s="15"/>
      <c r="K27" s="22">
        <v>6105</v>
      </c>
      <c r="L27" s="9" t="s">
        <v>329</v>
      </c>
      <c r="M27" s="15">
        <v>151.2</v>
      </c>
      <c r="N27" s="9">
        <v>52.5</v>
      </c>
      <c r="O27" s="15"/>
      <c r="P27" s="15"/>
      <c r="Q27" s="15"/>
      <c r="R27" s="27">
        <v>21305</v>
      </c>
      <c r="S27" s="27">
        <v>2130505</v>
      </c>
      <c r="T27" s="27" t="s">
        <v>330</v>
      </c>
      <c r="U27" s="15"/>
      <c r="V27" s="15">
        <v>2019.09</v>
      </c>
      <c r="W27" s="25">
        <v>52.5</v>
      </c>
    </row>
    <row r="28" s="2" customFormat="1" ht="60" customHeight="1" spans="1:23">
      <c r="A28" s="18"/>
      <c r="B28" s="18"/>
      <c r="C28" s="18"/>
      <c r="D28" s="18"/>
      <c r="E28" s="19"/>
      <c r="F28" s="18"/>
      <c r="G28" s="20"/>
      <c r="H28" s="18"/>
      <c r="I28" s="18"/>
      <c r="J28" s="18"/>
      <c r="K28" s="23"/>
      <c r="L28" s="9" t="s">
        <v>398</v>
      </c>
      <c r="M28" s="18"/>
      <c r="N28" s="9">
        <v>98.7</v>
      </c>
      <c r="O28" s="18"/>
      <c r="P28" s="18"/>
      <c r="Q28" s="18"/>
      <c r="R28" s="27">
        <v>21305</v>
      </c>
      <c r="S28" s="27">
        <v>2130505</v>
      </c>
      <c r="T28" s="27" t="s">
        <v>330</v>
      </c>
      <c r="U28" s="18"/>
      <c r="V28" s="18"/>
      <c r="W28" s="25">
        <v>78.62</v>
      </c>
    </row>
    <row r="29" s="2" customFormat="1" ht="80" customHeight="1" spans="1:23">
      <c r="A29" s="9">
        <v>22</v>
      </c>
      <c r="B29" s="9" t="s">
        <v>402</v>
      </c>
      <c r="C29" s="9" t="s">
        <v>374</v>
      </c>
      <c r="D29" s="9">
        <v>2019.06</v>
      </c>
      <c r="E29" s="9" t="s">
        <v>403</v>
      </c>
      <c r="F29" s="10" t="s">
        <v>404</v>
      </c>
      <c r="G29" s="13" t="s">
        <v>328</v>
      </c>
      <c r="H29" s="9"/>
      <c r="I29" s="9"/>
      <c r="J29" s="9"/>
      <c r="K29" s="9">
        <v>120</v>
      </c>
      <c r="L29" s="9" t="s">
        <v>344</v>
      </c>
      <c r="M29" s="9">
        <f t="shared" ref="M29:M41" si="1">SUM(N29:Q29)</f>
        <v>60</v>
      </c>
      <c r="N29" s="9"/>
      <c r="O29" s="9">
        <v>60</v>
      </c>
      <c r="P29" s="9"/>
      <c r="Q29" s="9"/>
      <c r="R29" s="9">
        <v>21305</v>
      </c>
      <c r="S29" s="9">
        <v>2130505</v>
      </c>
      <c r="T29" s="9" t="s">
        <v>330</v>
      </c>
      <c r="U29" s="9"/>
      <c r="V29" s="9">
        <v>2019.08</v>
      </c>
      <c r="W29" s="25">
        <v>48.306</v>
      </c>
    </row>
    <row r="30" s="2" customFormat="1" ht="72" customHeight="1" spans="1:23">
      <c r="A30" s="9">
        <v>23</v>
      </c>
      <c r="B30" s="14" t="s">
        <v>405</v>
      </c>
      <c r="C30" s="14" t="s">
        <v>400</v>
      </c>
      <c r="D30" s="14" t="s">
        <v>406</v>
      </c>
      <c r="E30" s="11" t="s">
        <v>407</v>
      </c>
      <c r="F30" s="12" t="s">
        <v>408</v>
      </c>
      <c r="G30" s="13" t="s">
        <v>328</v>
      </c>
      <c r="H30" s="9"/>
      <c r="I30" s="9"/>
      <c r="J30" s="9"/>
      <c r="K30" s="9">
        <v>832</v>
      </c>
      <c r="L30" s="9" t="s">
        <v>329</v>
      </c>
      <c r="M30" s="9">
        <f t="shared" si="1"/>
        <v>350</v>
      </c>
      <c r="N30" s="9">
        <v>350</v>
      </c>
      <c r="O30" s="9"/>
      <c r="P30" s="9"/>
      <c r="Q30" s="9"/>
      <c r="R30" s="9">
        <v>21305</v>
      </c>
      <c r="S30" s="9">
        <v>2130504</v>
      </c>
      <c r="T30" s="9" t="s">
        <v>330</v>
      </c>
      <c r="U30" s="9"/>
      <c r="V30" s="9">
        <v>2019.08</v>
      </c>
      <c r="W30" s="25">
        <v>226.2452</v>
      </c>
    </row>
    <row r="31" s="2" customFormat="1" ht="51" customHeight="1" spans="1:23">
      <c r="A31" s="9">
        <v>24</v>
      </c>
      <c r="B31" s="9" t="s">
        <v>409</v>
      </c>
      <c r="C31" s="9" t="s">
        <v>374</v>
      </c>
      <c r="D31" s="9">
        <v>2019.07</v>
      </c>
      <c r="E31" s="11" t="s">
        <v>403</v>
      </c>
      <c r="F31" s="10" t="s">
        <v>410</v>
      </c>
      <c r="G31" s="13" t="s">
        <v>328</v>
      </c>
      <c r="H31" s="9"/>
      <c r="I31" s="9"/>
      <c r="J31" s="9"/>
      <c r="K31" s="9">
        <v>1778</v>
      </c>
      <c r="L31" s="9" t="s">
        <v>344</v>
      </c>
      <c r="M31" s="9">
        <f t="shared" si="1"/>
        <v>229.74</v>
      </c>
      <c r="N31" s="9"/>
      <c r="O31" s="9">
        <v>229.74</v>
      </c>
      <c r="P31" s="9"/>
      <c r="Q31" s="9"/>
      <c r="R31" s="9">
        <v>21305</v>
      </c>
      <c r="S31" s="9">
        <v>2130505</v>
      </c>
      <c r="T31" s="9" t="s">
        <v>330</v>
      </c>
      <c r="U31" s="9"/>
      <c r="V31" s="9">
        <v>2019.09</v>
      </c>
      <c r="W31" s="25">
        <v>83.6201</v>
      </c>
    </row>
    <row r="32" s="2" customFormat="1" ht="85" customHeight="1" spans="1:23">
      <c r="A32" s="9">
        <v>25</v>
      </c>
      <c r="B32" s="9" t="s">
        <v>411</v>
      </c>
      <c r="C32" s="9" t="s">
        <v>412</v>
      </c>
      <c r="D32" s="9">
        <v>2019.07</v>
      </c>
      <c r="E32" s="9" t="s">
        <v>413</v>
      </c>
      <c r="F32" s="10" t="s">
        <v>414</v>
      </c>
      <c r="G32" s="13" t="s">
        <v>328</v>
      </c>
      <c r="H32" s="9"/>
      <c r="I32" s="9"/>
      <c r="J32" s="9"/>
      <c r="K32" s="9">
        <v>5845</v>
      </c>
      <c r="L32" s="9" t="s">
        <v>329</v>
      </c>
      <c r="M32" s="9">
        <f t="shared" si="1"/>
        <v>1049.2</v>
      </c>
      <c r="N32" s="9">
        <v>1049.2</v>
      </c>
      <c r="O32" s="9"/>
      <c r="P32" s="9"/>
      <c r="Q32" s="9"/>
      <c r="R32" s="9">
        <v>21305</v>
      </c>
      <c r="S32" s="9">
        <v>2130505</v>
      </c>
      <c r="T32" s="9" t="s">
        <v>330</v>
      </c>
      <c r="U32" s="9"/>
      <c r="V32" s="9">
        <v>2019.09</v>
      </c>
      <c r="W32" s="25">
        <v>939.5586</v>
      </c>
    </row>
    <row r="33" s="2" customFormat="1" ht="66" customHeight="1" spans="1:23">
      <c r="A33" s="9">
        <v>26</v>
      </c>
      <c r="B33" s="9" t="s">
        <v>415</v>
      </c>
      <c r="C33" s="9" t="s">
        <v>362</v>
      </c>
      <c r="D33" s="9">
        <v>2019.07</v>
      </c>
      <c r="E33" s="11" t="s">
        <v>363</v>
      </c>
      <c r="F33" s="10" t="s">
        <v>416</v>
      </c>
      <c r="G33" s="13" t="s">
        <v>328</v>
      </c>
      <c r="H33" s="9"/>
      <c r="I33" s="9"/>
      <c r="J33" s="9"/>
      <c r="K33" s="9">
        <v>149</v>
      </c>
      <c r="L33" s="9" t="s">
        <v>417</v>
      </c>
      <c r="M33" s="9">
        <f t="shared" si="1"/>
        <v>64.09</v>
      </c>
      <c r="N33" s="9">
        <v>64.09</v>
      </c>
      <c r="O33" s="9"/>
      <c r="P33" s="9"/>
      <c r="Q33" s="9"/>
      <c r="R33" s="9">
        <v>21305</v>
      </c>
      <c r="S33" s="9">
        <v>2130505</v>
      </c>
      <c r="T33" s="9" t="s">
        <v>330</v>
      </c>
      <c r="U33" s="9"/>
      <c r="V33" s="9">
        <v>2019.09</v>
      </c>
      <c r="W33" s="25">
        <v>57.312</v>
      </c>
    </row>
    <row r="34" s="2" customFormat="1" ht="77" customHeight="1" spans="1:23">
      <c r="A34" s="9">
        <v>27</v>
      </c>
      <c r="B34" s="9" t="s">
        <v>418</v>
      </c>
      <c r="C34" s="9" t="s">
        <v>419</v>
      </c>
      <c r="D34" s="9">
        <v>2019.07</v>
      </c>
      <c r="E34" s="11" t="s">
        <v>420</v>
      </c>
      <c r="F34" s="10" t="s">
        <v>421</v>
      </c>
      <c r="G34" s="13" t="s">
        <v>328</v>
      </c>
      <c r="H34" s="9"/>
      <c r="I34" s="9"/>
      <c r="J34" s="9"/>
      <c r="K34" s="9">
        <v>3598</v>
      </c>
      <c r="L34" s="9" t="s">
        <v>329</v>
      </c>
      <c r="M34" s="9">
        <f t="shared" si="1"/>
        <v>1119.6</v>
      </c>
      <c r="N34" s="9">
        <v>1119.6</v>
      </c>
      <c r="O34" s="9"/>
      <c r="P34" s="9"/>
      <c r="Q34" s="9"/>
      <c r="R34" s="9">
        <v>21305</v>
      </c>
      <c r="S34" s="9">
        <v>2130505</v>
      </c>
      <c r="T34" s="9" t="s">
        <v>330</v>
      </c>
      <c r="U34" s="9"/>
      <c r="V34" s="9">
        <v>2019.09</v>
      </c>
      <c r="W34" s="25">
        <v>1002.9703</v>
      </c>
    </row>
    <row r="35" s="2" customFormat="1" ht="56" customHeight="1" spans="1:23">
      <c r="A35" s="9">
        <v>28</v>
      </c>
      <c r="B35" s="9" t="s">
        <v>422</v>
      </c>
      <c r="C35" s="9" t="s">
        <v>366</v>
      </c>
      <c r="D35" s="9">
        <v>2019.07</v>
      </c>
      <c r="E35" s="11" t="s">
        <v>367</v>
      </c>
      <c r="F35" s="10" t="s">
        <v>423</v>
      </c>
      <c r="G35" s="13" t="s">
        <v>328</v>
      </c>
      <c r="H35" s="9"/>
      <c r="I35" s="9"/>
      <c r="J35" s="9"/>
      <c r="K35" s="9">
        <v>165</v>
      </c>
      <c r="L35" s="9" t="s">
        <v>417</v>
      </c>
      <c r="M35" s="9">
        <f t="shared" si="1"/>
        <v>39.6</v>
      </c>
      <c r="N35" s="9">
        <v>39.6</v>
      </c>
      <c r="O35" s="9"/>
      <c r="P35" s="9"/>
      <c r="Q35" s="9"/>
      <c r="R35" s="9">
        <v>21305</v>
      </c>
      <c r="S35" s="9">
        <v>2130505</v>
      </c>
      <c r="T35" s="9" t="s">
        <v>330</v>
      </c>
      <c r="U35" s="9"/>
      <c r="V35" s="9">
        <v>2019.09</v>
      </c>
      <c r="W35" s="25">
        <v>33.502</v>
      </c>
    </row>
    <row r="36" s="2" customFormat="1" ht="69" customHeight="1" spans="1:23">
      <c r="A36" s="9">
        <v>29</v>
      </c>
      <c r="B36" s="9" t="s">
        <v>424</v>
      </c>
      <c r="C36" s="9" t="s">
        <v>362</v>
      </c>
      <c r="D36" s="9">
        <v>2019.07</v>
      </c>
      <c r="E36" s="11" t="s">
        <v>363</v>
      </c>
      <c r="F36" s="10" t="s">
        <v>425</v>
      </c>
      <c r="G36" s="13" t="s">
        <v>328</v>
      </c>
      <c r="H36" s="9"/>
      <c r="I36" s="9"/>
      <c r="J36" s="9"/>
      <c r="K36" s="9">
        <v>3775</v>
      </c>
      <c r="L36" s="9" t="s">
        <v>329</v>
      </c>
      <c r="M36" s="9">
        <f t="shared" si="1"/>
        <v>1228.8</v>
      </c>
      <c r="N36" s="9">
        <v>1228.8</v>
      </c>
      <c r="O36" s="9"/>
      <c r="P36" s="9"/>
      <c r="Q36" s="9"/>
      <c r="R36" s="9">
        <v>21305</v>
      </c>
      <c r="S36" s="9">
        <v>2130505</v>
      </c>
      <c r="T36" s="9" t="s">
        <v>330</v>
      </c>
      <c r="U36" s="9"/>
      <c r="V36" s="9">
        <v>2019.09</v>
      </c>
      <c r="W36" s="25">
        <v>1102.02935</v>
      </c>
    </row>
    <row r="37" s="2" customFormat="1" ht="43" customHeight="1" spans="1:23">
      <c r="A37" s="9">
        <v>30</v>
      </c>
      <c r="B37" s="9" t="s">
        <v>426</v>
      </c>
      <c r="C37" s="9" t="s">
        <v>427</v>
      </c>
      <c r="D37" s="9">
        <v>2019.07</v>
      </c>
      <c r="E37" s="11" t="s">
        <v>428</v>
      </c>
      <c r="F37" s="10" t="s">
        <v>429</v>
      </c>
      <c r="G37" s="13" t="s">
        <v>328</v>
      </c>
      <c r="H37" s="9"/>
      <c r="I37" s="9"/>
      <c r="J37" s="9"/>
      <c r="K37" s="9">
        <v>741</v>
      </c>
      <c r="L37" s="9" t="s">
        <v>329</v>
      </c>
      <c r="M37" s="9">
        <f t="shared" si="1"/>
        <v>12.76</v>
      </c>
      <c r="N37" s="9">
        <v>12.76</v>
      </c>
      <c r="O37" s="9"/>
      <c r="P37" s="9"/>
      <c r="Q37" s="9"/>
      <c r="R37" s="9">
        <v>21305</v>
      </c>
      <c r="S37" s="9">
        <v>2130505</v>
      </c>
      <c r="T37" s="9" t="s">
        <v>330</v>
      </c>
      <c r="U37" s="9"/>
      <c r="V37" s="9">
        <v>2019.09</v>
      </c>
      <c r="W37" s="25">
        <v>12.6</v>
      </c>
    </row>
    <row r="38" s="2" customFormat="1" ht="36" spans="1:23">
      <c r="A38" s="9">
        <v>31</v>
      </c>
      <c r="B38" s="9" t="s">
        <v>430</v>
      </c>
      <c r="C38" s="9" t="s">
        <v>356</v>
      </c>
      <c r="D38" s="9">
        <v>2019.07</v>
      </c>
      <c r="E38" s="11" t="s">
        <v>357</v>
      </c>
      <c r="F38" s="10" t="s">
        <v>431</v>
      </c>
      <c r="G38" s="13" t="s">
        <v>328</v>
      </c>
      <c r="H38" s="9"/>
      <c r="I38" s="9"/>
      <c r="J38" s="9"/>
      <c r="K38" s="9">
        <v>560</v>
      </c>
      <c r="L38" s="9" t="s">
        <v>329</v>
      </c>
      <c r="M38" s="9">
        <f t="shared" si="1"/>
        <v>10</v>
      </c>
      <c r="N38" s="9">
        <v>10</v>
      </c>
      <c r="O38" s="9"/>
      <c r="P38" s="9"/>
      <c r="Q38" s="9"/>
      <c r="R38" s="9">
        <v>21305</v>
      </c>
      <c r="S38" s="9">
        <v>2130505</v>
      </c>
      <c r="T38" s="9" t="s">
        <v>330</v>
      </c>
      <c r="U38" s="9"/>
      <c r="V38" s="9">
        <v>2019.09</v>
      </c>
      <c r="W38" s="25">
        <v>9</v>
      </c>
    </row>
    <row r="39" s="2" customFormat="1" ht="46" customHeight="1" spans="1:23">
      <c r="A39" s="9">
        <v>32</v>
      </c>
      <c r="B39" s="9" t="s">
        <v>432</v>
      </c>
      <c r="C39" s="9" t="s">
        <v>433</v>
      </c>
      <c r="D39" s="9">
        <v>2019.07</v>
      </c>
      <c r="E39" s="11" t="s">
        <v>434</v>
      </c>
      <c r="F39" s="10" t="s">
        <v>435</v>
      </c>
      <c r="G39" s="13" t="s">
        <v>328</v>
      </c>
      <c r="H39" s="9"/>
      <c r="I39" s="9"/>
      <c r="J39" s="9"/>
      <c r="K39" s="9">
        <v>916</v>
      </c>
      <c r="L39" s="9" t="s">
        <v>344</v>
      </c>
      <c r="M39" s="9">
        <f t="shared" si="1"/>
        <v>14</v>
      </c>
      <c r="N39" s="9"/>
      <c r="O39" s="9">
        <v>14</v>
      </c>
      <c r="P39" s="9"/>
      <c r="Q39" s="9"/>
      <c r="R39" s="9">
        <v>21305</v>
      </c>
      <c r="S39" s="9">
        <v>2130505</v>
      </c>
      <c r="T39" s="9" t="s">
        <v>330</v>
      </c>
      <c r="U39" s="9"/>
      <c r="V39" s="9">
        <v>2019.09</v>
      </c>
      <c r="W39" s="25">
        <v>14</v>
      </c>
    </row>
    <row r="40" s="2" customFormat="1" ht="57" customHeight="1" spans="1:23">
      <c r="A40" s="9">
        <v>33</v>
      </c>
      <c r="B40" s="9" t="s">
        <v>436</v>
      </c>
      <c r="C40" s="9" t="s">
        <v>356</v>
      </c>
      <c r="D40" s="9">
        <v>2019.07</v>
      </c>
      <c r="E40" s="11" t="s">
        <v>357</v>
      </c>
      <c r="F40" s="10" t="s">
        <v>437</v>
      </c>
      <c r="G40" s="13" t="s">
        <v>328</v>
      </c>
      <c r="H40" s="9"/>
      <c r="I40" s="9"/>
      <c r="J40" s="9"/>
      <c r="K40" s="9">
        <v>7</v>
      </c>
      <c r="L40" s="9" t="s">
        <v>344</v>
      </c>
      <c r="M40" s="9">
        <f t="shared" si="1"/>
        <v>35</v>
      </c>
      <c r="N40" s="9"/>
      <c r="O40" s="9">
        <v>35</v>
      </c>
      <c r="P40" s="9"/>
      <c r="Q40" s="9"/>
      <c r="R40" s="9">
        <v>21305</v>
      </c>
      <c r="S40" s="9">
        <v>2130505</v>
      </c>
      <c r="T40" s="9" t="s">
        <v>330</v>
      </c>
      <c r="U40" s="9"/>
      <c r="V40" s="9">
        <v>2019.09</v>
      </c>
      <c r="W40" s="25">
        <v>31.9134</v>
      </c>
    </row>
    <row r="41" s="2" customFormat="1" ht="100" customHeight="1" spans="1:23">
      <c r="A41" s="9">
        <v>34</v>
      </c>
      <c r="B41" s="9" t="s">
        <v>438</v>
      </c>
      <c r="C41" s="9" t="s">
        <v>362</v>
      </c>
      <c r="D41" s="9">
        <v>2019.07</v>
      </c>
      <c r="E41" s="9" t="s">
        <v>439</v>
      </c>
      <c r="F41" s="10" t="s">
        <v>440</v>
      </c>
      <c r="G41" s="13" t="s">
        <v>328</v>
      </c>
      <c r="H41" s="9"/>
      <c r="I41" s="9"/>
      <c r="J41" s="9"/>
      <c r="K41" s="9">
        <v>104</v>
      </c>
      <c r="L41" s="9" t="s">
        <v>344</v>
      </c>
      <c r="M41" s="9">
        <f t="shared" si="1"/>
        <v>1400</v>
      </c>
      <c r="N41" s="9"/>
      <c r="O41" s="9">
        <v>1400</v>
      </c>
      <c r="P41" s="9"/>
      <c r="Q41" s="9"/>
      <c r="R41" s="9">
        <v>21305</v>
      </c>
      <c r="S41" s="9">
        <v>2130504</v>
      </c>
      <c r="T41" s="9" t="s">
        <v>330</v>
      </c>
      <c r="U41" s="9"/>
      <c r="V41" s="9">
        <v>2019.09</v>
      </c>
      <c r="W41" s="25">
        <v>1305.723978</v>
      </c>
    </row>
    <row r="42" s="2" customFormat="1" ht="36" customHeight="1" spans="1:23">
      <c r="A42" s="9">
        <v>35</v>
      </c>
      <c r="B42" s="9" t="s">
        <v>441</v>
      </c>
      <c r="C42" s="9" t="s">
        <v>362</v>
      </c>
      <c r="D42" s="9">
        <v>2019.07</v>
      </c>
      <c r="E42" s="9" t="s">
        <v>442</v>
      </c>
      <c r="F42" s="10" t="s">
        <v>443</v>
      </c>
      <c r="G42" s="13" t="s">
        <v>328</v>
      </c>
      <c r="H42" s="9"/>
      <c r="I42" s="9"/>
      <c r="J42" s="9"/>
      <c r="K42" s="9">
        <v>116</v>
      </c>
      <c r="L42" s="9" t="s">
        <v>287</v>
      </c>
      <c r="M42" s="9">
        <f>SUM(N42:N43)</f>
        <v>1600</v>
      </c>
      <c r="N42" s="9">
        <v>289.69</v>
      </c>
      <c r="O42" s="9"/>
      <c r="P42" s="9"/>
      <c r="Q42" s="9"/>
      <c r="R42" s="9">
        <v>2140602</v>
      </c>
      <c r="S42" s="9">
        <v>2130504</v>
      </c>
      <c r="T42" s="9" t="s">
        <v>339</v>
      </c>
      <c r="U42" s="15"/>
      <c r="V42" s="15">
        <v>2019.09</v>
      </c>
      <c r="W42" s="25">
        <v>289.69</v>
      </c>
    </row>
    <row r="43" s="2" customFormat="1" ht="69" customHeight="1" spans="1:23">
      <c r="A43" s="9"/>
      <c r="B43" s="9"/>
      <c r="C43" s="9"/>
      <c r="D43" s="9"/>
      <c r="E43" s="9"/>
      <c r="F43" s="10"/>
      <c r="G43" s="13"/>
      <c r="H43" s="9"/>
      <c r="I43" s="9"/>
      <c r="J43" s="9"/>
      <c r="K43" s="9"/>
      <c r="L43" s="9" t="s">
        <v>70</v>
      </c>
      <c r="M43" s="9"/>
      <c r="N43" s="9">
        <v>1310.31</v>
      </c>
      <c r="O43" s="9"/>
      <c r="P43" s="9"/>
      <c r="Q43" s="9"/>
      <c r="R43" s="9">
        <v>2220199</v>
      </c>
      <c r="S43" s="9">
        <v>2130504</v>
      </c>
      <c r="T43" s="9" t="s">
        <v>339</v>
      </c>
      <c r="U43" s="18"/>
      <c r="V43" s="18"/>
      <c r="W43" s="25">
        <f>1333.170154-289.69</f>
        <v>1043.480154</v>
      </c>
    </row>
    <row r="44" s="2" customFormat="1" ht="54" customHeight="1" spans="1:23">
      <c r="A44" s="9">
        <v>36</v>
      </c>
      <c r="B44" s="14" t="s">
        <v>444</v>
      </c>
      <c r="C44" s="14" t="s">
        <v>362</v>
      </c>
      <c r="D44" s="14" t="s">
        <v>445</v>
      </c>
      <c r="E44" s="11" t="s">
        <v>446</v>
      </c>
      <c r="F44" s="12" t="s">
        <v>447</v>
      </c>
      <c r="G44" s="13" t="s">
        <v>328</v>
      </c>
      <c r="H44" s="9"/>
      <c r="I44" s="9"/>
      <c r="J44" s="9"/>
      <c r="K44" s="9">
        <v>279</v>
      </c>
      <c r="L44" s="9" t="s">
        <v>329</v>
      </c>
      <c r="M44" s="9">
        <f t="shared" ref="M44:M51" si="2">SUM(N44:Q44)</f>
        <v>238.868</v>
      </c>
      <c r="N44" s="9">
        <v>238.868</v>
      </c>
      <c r="O44" s="9"/>
      <c r="P44" s="9"/>
      <c r="Q44" s="9"/>
      <c r="R44" s="9">
        <v>21305</v>
      </c>
      <c r="S44" s="9">
        <v>2130505</v>
      </c>
      <c r="T44" s="9" t="s">
        <v>330</v>
      </c>
      <c r="U44" s="9"/>
      <c r="V44" s="9">
        <v>2019.07</v>
      </c>
      <c r="W44" s="25">
        <v>238.556162</v>
      </c>
    </row>
    <row r="45" s="2" customFormat="1" ht="97" customHeight="1" spans="1:23">
      <c r="A45" s="9">
        <v>37</v>
      </c>
      <c r="B45" s="9" t="s">
        <v>448</v>
      </c>
      <c r="C45" s="9" t="s">
        <v>449</v>
      </c>
      <c r="D45" s="9">
        <v>2019.06</v>
      </c>
      <c r="E45" s="9" t="s">
        <v>450</v>
      </c>
      <c r="F45" s="10" t="s">
        <v>451</v>
      </c>
      <c r="G45" s="13" t="s">
        <v>328</v>
      </c>
      <c r="H45" s="9"/>
      <c r="I45" s="9"/>
      <c r="J45" s="9"/>
      <c r="K45" s="9">
        <v>13</v>
      </c>
      <c r="L45" s="9" t="s">
        <v>344</v>
      </c>
      <c r="M45" s="9">
        <f t="shared" si="2"/>
        <v>158.895</v>
      </c>
      <c r="N45" s="9"/>
      <c r="O45" s="9">
        <v>158.895</v>
      </c>
      <c r="P45" s="9"/>
      <c r="Q45" s="9"/>
      <c r="R45" s="9">
        <v>21305</v>
      </c>
      <c r="S45" s="9">
        <v>2130504</v>
      </c>
      <c r="T45" s="9" t="s">
        <v>330</v>
      </c>
      <c r="U45" s="9"/>
      <c r="V45" s="9">
        <v>2019.08</v>
      </c>
      <c r="W45" s="25">
        <v>110.888363</v>
      </c>
    </row>
    <row r="46" s="2" customFormat="1" ht="48" spans="1:23">
      <c r="A46" s="9">
        <v>38</v>
      </c>
      <c r="B46" s="9" t="s">
        <v>452</v>
      </c>
      <c r="C46" s="9" t="s">
        <v>453</v>
      </c>
      <c r="D46" s="9">
        <v>2019.08</v>
      </c>
      <c r="E46" s="11" t="s">
        <v>454</v>
      </c>
      <c r="F46" s="10" t="s">
        <v>455</v>
      </c>
      <c r="G46" s="13" t="s">
        <v>328</v>
      </c>
      <c r="H46" s="9"/>
      <c r="I46" s="9"/>
      <c r="J46" s="9"/>
      <c r="K46" s="9">
        <v>1000</v>
      </c>
      <c r="L46" s="9" t="s">
        <v>329</v>
      </c>
      <c r="M46" s="9">
        <f t="shared" si="2"/>
        <v>8300</v>
      </c>
      <c r="N46" s="9">
        <f>8800-500</f>
        <v>8300</v>
      </c>
      <c r="O46" s="9"/>
      <c r="P46" s="9"/>
      <c r="Q46" s="9"/>
      <c r="R46" s="9">
        <v>21305</v>
      </c>
      <c r="S46" s="9">
        <v>2130504</v>
      </c>
      <c r="T46" s="9" t="s">
        <v>330</v>
      </c>
      <c r="U46" s="9"/>
      <c r="V46" s="9">
        <v>2019.11</v>
      </c>
      <c r="W46" s="25">
        <v>8201.6076</v>
      </c>
    </row>
    <row r="47" s="2" customFormat="1" ht="99" customHeight="1" spans="1:23">
      <c r="A47" s="9">
        <v>39</v>
      </c>
      <c r="B47" s="9" t="s">
        <v>456</v>
      </c>
      <c r="C47" s="9" t="s">
        <v>457</v>
      </c>
      <c r="D47" s="9">
        <v>2019.05</v>
      </c>
      <c r="E47" s="9" t="s">
        <v>458</v>
      </c>
      <c r="F47" s="10" t="s">
        <v>459</v>
      </c>
      <c r="G47" s="13" t="s">
        <v>328</v>
      </c>
      <c r="H47" s="9"/>
      <c r="I47" s="9"/>
      <c r="J47" s="9"/>
      <c r="K47" s="9">
        <v>310</v>
      </c>
      <c r="L47" s="9" t="s">
        <v>287</v>
      </c>
      <c r="M47" s="9">
        <f t="shared" si="2"/>
        <v>390.8</v>
      </c>
      <c r="N47" s="9">
        <v>390.8</v>
      </c>
      <c r="O47" s="9"/>
      <c r="P47" s="9"/>
      <c r="Q47" s="9"/>
      <c r="R47" s="9">
        <v>2140602</v>
      </c>
      <c r="S47" s="9">
        <v>2130504</v>
      </c>
      <c r="T47" s="9" t="s">
        <v>339</v>
      </c>
      <c r="U47" s="9"/>
      <c r="V47" s="9">
        <v>2019.07</v>
      </c>
      <c r="W47" s="25">
        <v>309.755527</v>
      </c>
    </row>
    <row r="48" s="2" customFormat="1" ht="78" customHeight="1" spans="1:23">
      <c r="A48" s="9">
        <v>40</v>
      </c>
      <c r="B48" s="9" t="s">
        <v>460</v>
      </c>
      <c r="C48" s="9" t="s">
        <v>461</v>
      </c>
      <c r="D48" s="9">
        <v>2019.08</v>
      </c>
      <c r="E48" s="9" t="s">
        <v>462</v>
      </c>
      <c r="F48" s="10" t="s">
        <v>463</v>
      </c>
      <c r="G48" s="13" t="s">
        <v>328</v>
      </c>
      <c r="H48" s="9"/>
      <c r="I48" s="9"/>
      <c r="J48" s="9"/>
      <c r="K48" s="9">
        <v>90</v>
      </c>
      <c r="L48" s="9" t="s">
        <v>344</v>
      </c>
      <c r="M48" s="9">
        <f t="shared" si="2"/>
        <v>1260</v>
      </c>
      <c r="N48" s="9"/>
      <c r="O48" s="9">
        <v>1260</v>
      </c>
      <c r="P48" s="9"/>
      <c r="Q48" s="9"/>
      <c r="R48" s="9">
        <v>21305</v>
      </c>
      <c r="S48" s="9">
        <v>2130504</v>
      </c>
      <c r="T48" s="9" t="s">
        <v>330</v>
      </c>
      <c r="U48" s="9"/>
      <c r="V48" s="9">
        <v>2019.11</v>
      </c>
      <c r="W48" s="25">
        <v>881.310946</v>
      </c>
    </row>
    <row r="49" s="2" customFormat="1" ht="94" customHeight="1" spans="1:23">
      <c r="A49" s="9">
        <v>41</v>
      </c>
      <c r="B49" s="9" t="s">
        <v>464</v>
      </c>
      <c r="C49" s="9" t="s">
        <v>465</v>
      </c>
      <c r="D49" s="9">
        <v>2019.07</v>
      </c>
      <c r="E49" s="9" t="s">
        <v>466</v>
      </c>
      <c r="F49" s="10" t="s">
        <v>467</v>
      </c>
      <c r="G49" s="13" t="s">
        <v>328</v>
      </c>
      <c r="H49" s="9"/>
      <c r="I49" s="9"/>
      <c r="J49" s="9"/>
      <c r="K49" s="9">
        <v>48</v>
      </c>
      <c r="L49" s="9" t="s">
        <v>344</v>
      </c>
      <c r="M49" s="9">
        <f t="shared" si="2"/>
        <v>580</v>
      </c>
      <c r="N49" s="9"/>
      <c r="O49" s="9">
        <v>580</v>
      </c>
      <c r="P49" s="9"/>
      <c r="Q49" s="9"/>
      <c r="R49" s="9">
        <v>21305</v>
      </c>
      <c r="S49" s="9">
        <v>2130504</v>
      </c>
      <c r="T49" s="9" t="s">
        <v>330</v>
      </c>
      <c r="U49" s="9"/>
      <c r="V49" s="9">
        <v>2019.09</v>
      </c>
      <c r="W49" s="25">
        <v>507.754009</v>
      </c>
    </row>
    <row r="50" s="2" customFormat="1" ht="134" customHeight="1" spans="1:23">
      <c r="A50" s="9">
        <v>42</v>
      </c>
      <c r="B50" s="9" t="s">
        <v>468</v>
      </c>
      <c r="C50" s="9" t="s">
        <v>465</v>
      </c>
      <c r="D50" s="9">
        <v>2019.07</v>
      </c>
      <c r="E50" s="9" t="s">
        <v>469</v>
      </c>
      <c r="F50" s="10" t="s">
        <v>470</v>
      </c>
      <c r="G50" s="13" t="s">
        <v>328</v>
      </c>
      <c r="H50" s="9"/>
      <c r="I50" s="9"/>
      <c r="J50" s="9"/>
      <c r="K50" s="9">
        <v>47</v>
      </c>
      <c r="L50" s="9" t="s">
        <v>344</v>
      </c>
      <c r="M50" s="9">
        <f t="shared" si="2"/>
        <v>395</v>
      </c>
      <c r="N50" s="9"/>
      <c r="O50" s="9">
        <v>395</v>
      </c>
      <c r="P50" s="9"/>
      <c r="Q50" s="9"/>
      <c r="R50" s="9">
        <v>21305</v>
      </c>
      <c r="S50" s="9">
        <v>2130504</v>
      </c>
      <c r="T50" s="9" t="s">
        <v>330</v>
      </c>
      <c r="U50" s="9"/>
      <c r="V50" s="9">
        <v>2019.09</v>
      </c>
      <c r="W50" s="25">
        <v>296.929259</v>
      </c>
    </row>
    <row r="51" s="2" customFormat="1" ht="101" customHeight="1" spans="1:23">
      <c r="A51" s="9">
        <v>43</v>
      </c>
      <c r="B51" s="9" t="s">
        <v>471</v>
      </c>
      <c r="C51" s="9" t="s">
        <v>356</v>
      </c>
      <c r="D51" s="9">
        <v>2019.08</v>
      </c>
      <c r="E51" s="9" t="s">
        <v>472</v>
      </c>
      <c r="F51" s="10" t="s">
        <v>473</v>
      </c>
      <c r="G51" s="13" t="s">
        <v>328</v>
      </c>
      <c r="H51" s="9"/>
      <c r="I51" s="9"/>
      <c r="J51" s="9"/>
      <c r="K51" s="9">
        <v>45</v>
      </c>
      <c r="L51" s="9" t="s">
        <v>329</v>
      </c>
      <c r="M51" s="9">
        <f t="shared" si="2"/>
        <v>1200</v>
      </c>
      <c r="N51" s="9">
        <v>1200</v>
      </c>
      <c r="O51" s="9"/>
      <c r="P51" s="9"/>
      <c r="Q51" s="9"/>
      <c r="R51" s="9">
        <v>21305</v>
      </c>
      <c r="S51" s="9">
        <v>2130504</v>
      </c>
      <c r="T51" s="9" t="s">
        <v>330</v>
      </c>
      <c r="U51" s="9"/>
      <c r="V51" s="9">
        <v>2019.11</v>
      </c>
      <c r="W51" s="25">
        <v>990.113151</v>
      </c>
    </row>
    <row r="52" s="2" customFormat="1" ht="43" customHeight="1" spans="1:23">
      <c r="A52" s="15">
        <v>44</v>
      </c>
      <c r="B52" s="15" t="s">
        <v>474</v>
      </c>
      <c r="C52" s="15" t="s">
        <v>475</v>
      </c>
      <c r="D52" s="15">
        <v>2019.08</v>
      </c>
      <c r="E52" s="15" t="s">
        <v>476</v>
      </c>
      <c r="F52" s="15" t="s">
        <v>477</v>
      </c>
      <c r="G52" s="17" t="s">
        <v>328</v>
      </c>
      <c r="H52" s="15"/>
      <c r="I52" s="15"/>
      <c r="J52" s="15"/>
      <c r="K52" s="15">
        <v>90</v>
      </c>
      <c r="L52" s="9" t="s">
        <v>329</v>
      </c>
      <c r="M52" s="15">
        <v>2800</v>
      </c>
      <c r="N52" s="9">
        <v>1500</v>
      </c>
      <c r="O52" s="9"/>
      <c r="P52" s="9"/>
      <c r="Q52" s="9"/>
      <c r="R52" s="9">
        <v>21305</v>
      </c>
      <c r="S52" s="9">
        <v>2130504</v>
      </c>
      <c r="T52" s="9" t="s">
        <v>330</v>
      </c>
      <c r="U52" s="15"/>
      <c r="V52" s="15">
        <v>2019.11</v>
      </c>
      <c r="W52" s="25">
        <v>1500</v>
      </c>
    </row>
    <row r="53" s="2" customFormat="1" ht="82" customHeight="1" spans="1:23">
      <c r="A53" s="18"/>
      <c r="B53" s="18"/>
      <c r="C53" s="18"/>
      <c r="D53" s="18"/>
      <c r="E53" s="18"/>
      <c r="F53" s="18"/>
      <c r="G53" s="20"/>
      <c r="H53" s="18"/>
      <c r="I53" s="18"/>
      <c r="J53" s="18"/>
      <c r="K53" s="18"/>
      <c r="L53" s="9" t="s">
        <v>398</v>
      </c>
      <c r="M53" s="18"/>
      <c r="N53" s="9">
        <v>1300</v>
      </c>
      <c r="O53" s="9"/>
      <c r="P53" s="9"/>
      <c r="Q53" s="9"/>
      <c r="R53" s="9">
        <v>21305</v>
      </c>
      <c r="S53" s="9">
        <v>2130504</v>
      </c>
      <c r="T53" s="9" t="s">
        <v>330</v>
      </c>
      <c r="U53" s="18"/>
      <c r="V53" s="18"/>
      <c r="W53" s="25">
        <v>926.901677</v>
      </c>
    </row>
    <row r="54" s="2" customFormat="1" ht="63" customHeight="1" spans="1:23">
      <c r="A54" s="15">
        <v>45</v>
      </c>
      <c r="B54" s="15" t="s">
        <v>478</v>
      </c>
      <c r="C54" s="15" t="s">
        <v>366</v>
      </c>
      <c r="D54" s="15">
        <v>2019.08</v>
      </c>
      <c r="E54" s="15" t="s">
        <v>479</v>
      </c>
      <c r="F54" s="15" t="s">
        <v>480</v>
      </c>
      <c r="G54" s="17" t="s">
        <v>328</v>
      </c>
      <c r="H54" s="15"/>
      <c r="I54" s="15"/>
      <c r="J54" s="15"/>
      <c r="K54" s="15">
        <v>30</v>
      </c>
      <c r="L54" s="9" t="s">
        <v>329</v>
      </c>
      <c r="M54" s="15">
        <v>2600</v>
      </c>
      <c r="N54" s="9">
        <v>2100</v>
      </c>
      <c r="O54" s="9"/>
      <c r="P54" s="9"/>
      <c r="Q54" s="9"/>
      <c r="R54" s="9">
        <v>21305</v>
      </c>
      <c r="S54" s="9">
        <v>2130504</v>
      </c>
      <c r="T54" s="9" t="s">
        <v>330</v>
      </c>
      <c r="U54" s="15"/>
      <c r="V54" s="15">
        <v>2019.11</v>
      </c>
      <c r="W54" s="25">
        <v>2088.9</v>
      </c>
    </row>
    <row r="55" s="2" customFormat="1" ht="63" customHeight="1" spans="1:23">
      <c r="A55" s="18"/>
      <c r="B55" s="18"/>
      <c r="C55" s="18"/>
      <c r="D55" s="18"/>
      <c r="E55" s="18"/>
      <c r="F55" s="18"/>
      <c r="G55" s="20"/>
      <c r="H55" s="18"/>
      <c r="I55" s="18"/>
      <c r="J55" s="18"/>
      <c r="K55" s="18"/>
      <c r="L55" s="9" t="s">
        <v>398</v>
      </c>
      <c r="M55" s="18"/>
      <c r="N55" s="9">
        <v>500</v>
      </c>
      <c r="O55" s="9"/>
      <c r="P55" s="9"/>
      <c r="Q55" s="9"/>
      <c r="R55" s="9">
        <v>21305</v>
      </c>
      <c r="S55" s="9">
        <v>2130504</v>
      </c>
      <c r="T55" s="9" t="s">
        <v>330</v>
      </c>
      <c r="U55" s="18"/>
      <c r="V55" s="18"/>
      <c r="W55" s="25">
        <v>172.821106</v>
      </c>
    </row>
    <row r="56" s="2" customFormat="1" ht="119" customHeight="1" spans="1:23">
      <c r="A56" s="9">
        <v>46</v>
      </c>
      <c r="B56" s="9" t="s">
        <v>481</v>
      </c>
      <c r="C56" s="9" t="s">
        <v>350</v>
      </c>
      <c r="D56" s="9">
        <v>2019.08</v>
      </c>
      <c r="E56" s="9" t="s">
        <v>482</v>
      </c>
      <c r="F56" s="10" t="s">
        <v>483</v>
      </c>
      <c r="G56" s="13" t="s">
        <v>328</v>
      </c>
      <c r="H56" s="9"/>
      <c r="I56" s="9"/>
      <c r="J56" s="9"/>
      <c r="K56" s="9">
        <v>27</v>
      </c>
      <c r="L56" s="9" t="s">
        <v>329</v>
      </c>
      <c r="M56" s="9">
        <f t="shared" ref="M56:M65" si="3">SUM(N56:Q56)</f>
        <v>1200</v>
      </c>
      <c r="N56" s="9">
        <v>1200</v>
      </c>
      <c r="O56" s="9"/>
      <c r="P56" s="9"/>
      <c r="Q56" s="9"/>
      <c r="R56" s="9">
        <v>21305</v>
      </c>
      <c r="S56" s="9">
        <v>2130504</v>
      </c>
      <c r="T56" s="9" t="s">
        <v>330</v>
      </c>
      <c r="U56" s="9"/>
      <c r="V56" s="9">
        <v>2019.11</v>
      </c>
      <c r="W56" s="25">
        <v>942.079428</v>
      </c>
    </row>
    <row r="57" s="2" customFormat="1" ht="118" customHeight="1" spans="1:23">
      <c r="A57" s="9">
        <v>47</v>
      </c>
      <c r="B57" s="9" t="s">
        <v>484</v>
      </c>
      <c r="C57" s="9" t="s">
        <v>362</v>
      </c>
      <c r="D57" s="9">
        <v>2019.08</v>
      </c>
      <c r="E57" s="9" t="s">
        <v>485</v>
      </c>
      <c r="F57" s="10" t="s">
        <v>486</v>
      </c>
      <c r="G57" s="13" t="s">
        <v>328</v>
      </c>
      <c r="H57" s="9"/>
      <c r="I57" s="9"/>
      <c r="J57" s="9"/>
      <c r="K57" s="9">
        <v>36</v>
      </c>
      <c r="L57" s="9" t="s">
        <v>344</v>
      </c>
      <c r="M57" s="9">
        <f t="shared" si="3"/>
        <v>1600</v>
      </c>
      <c r="N57" s="9"/>
      <c r="O57" s="9">
        <v>1600</v>
      </c>
      <c r="P57" s="9"/>
      <c r="Q57" s="9"/>
      <c r="R57" s="9">
        <v>21305</v>
      </c>
      <c r="S57" s="9">
        <v>2130504</v>
      </c>
      <c r="T57" s="9" t="s">
        <v>330</v>
      </c>
      <c r="U57" s="9"/>
      <c r="V57" s="9">
        <v>2019.11</v>
      </c>
      <c r="W57" s="25">
        <v>1371.29361</v>
      </c>
    </row>
    <row r="58" s="2" customFormat="1" ht="97" customHeight="1" spans="1:23">
      <c r="A58" s="9">
        <v>48</v>
      </c>
      <c r="B58" s="9" t="s">
        <v>487</v>
      </c>
      <c r="C58" s="9" t="s">
        <v>461</v>
      </c>
      <c r="D58" s="9">
        <v>2019.08</v>
      </c>
      <c r="E58" s="9" t="s">
        <v>488</v>
      </c>
      <c r="F58" s="10" t="s">
        <v>489</v>
      </c>
      <c r="G58" s="13" t="s">
        <v>328</v>
      </c>
      <c r="H58" s="9"/>
      <c r="I58" s="9"/>
      <c r="J58" s="9"/>
      <c r="K58" s="9">
        <v>24</v>
      </c>
      <c r="L58" s="9" t="s">
        <v>344</v>
      </c>
      <c r="M58" s="9">
        <f t="shared" si="3"/>
        <v>1100</v>
      </c>
      <c r="N58" s="9"/>
      <c r="O58" s="9">
        <v>1100</v>
      </c>
      <c r="P58" s="9"/>
      <c r="Q58" s="9"/>
      <c r="R58" s="9">
        <v>21305</v>
      </c>
      <c r="S58" s="9">
        <v>2130504</v>
      </c>
      <c r="T58" s="9" t="s">
        <v>330</v>
      </c>
      <c r="U58" s="9"/>
      <c r="V58" s="9">
        <v>2019.11</v>
      </c>
      <c r="W58" s="25">
        <v>896.150816</v>
      </c>
    </row>
    <row r="59" s="2" customFormat="1" ht="55" customHeight="1" spans="1:23">
      <c r="A59" s="9">
        <v>49</v>
      </c>
      <c r="B59" s="9" t="s">
        <v>490</v>
      </c>
      <c r="C59" s="9" t="s">
        <v>475</v>
      </c>
      <c r="D59" s="9">
        <v>2019.06</v>
      </c>
      <c r="E59" s="11" t="s">
        <v>491</v>
      </c>
      <c r="F59" s="10" t="s">
        <v>492</v>
      </c>
      <c r="G59" s="13" t="s">
        <v>328</v>
      </c>
      <c r="H59" s="9"/>
      <c r="I59" s="9"/>
      <c r="J59" s="9"/>
      <c r="K59" s="9">
        <v>60</v>
      </c>
      <c r="L59" s="9" t="s">
        <v>344</v>
      </c>
      <c r="M59" s="9">
        <f t="shared" si="3"/>
        <v>30</v>
      </c>
      <c r="N59" s="9"/>
      <c r="O59" s="9">
        <v>30</v>
      </c>
      <c r="P59" s="9"/>
      <c r="Q59" s="9"/>
      <c r="R59" s="9">
        <v>21305</v>
      </c>
      <c r="S59" s="9">
        <v>2130505</v>
      </c>
      <c r="T59" s="9" t="s">
        <v>330</v>
      </c>
      <c r="U59" s="9"/>
      <c r="V59" s="9">
        <v>2019.08</v>
      </c>
      <c r="W59" s="25">
        <v>30</v>
      </c>
    </row>
    <row r="60" s="2" customFormat="1" ht="74" customHeight="1" spans="1:23">
      <c r="A60" s="9">
        <v>50</v>
      </c>
      <c r="B60" s="9" t="s">
        <v>493</v>
      </c>
      <c r="C60" s="9" t="s">
        <v>494</v>
      </c>
      <c r="D60" s="9">
        <v>2019.06</v>
      </c>
      <c r="E60" s="11" t="s">
        <v>495</v>
      </c>
      <c r="F60" s="12" t="s">
        <v>496</v>
      </c>
      <c r="G60" s="13" t="s">
        <v>328</v>
      </c>
      <c r="H60" s="9"/>
      <c r="I60" s="9"/>
      <c r="J60" s="9"/>
      <c r="K60" s="9">
        <v>4135</v>
      </c>
      <c r="L60" s="9" t="s">
        <v>344</v>
      </c>
      <c r="M60" s="9">
        <f t="shared" si="3"/>
        <v>236.415</v>
      </c>
      <c r="N60" s="9"/>
      <c r="O60" s="9">
        <v>236.415</v>
      </c>
      <c r="P60" s="9"/>
      <c r="Q60" s="9"/>
      <c r="R60" s="9">
        <v>21305</v>
      </c>
      <c r="S60" s="9">
        <v>2130505</v>
      </c>
      <c r="T60" s="9" t="s">
        <v>330</v>
      </c>
      <c r="U60" s="9"/>
      <c r="V60" s="9">
        <v>2019.08</v>
      </c>
      <c r="W60" s="25">
        <v>217.665</v>
      </c>
    </row>
    <row r="61" s="2" customFormat="1" ht="59" customHeight="1" spans="1:23">
      <c r="A61" s="9">
        <v>51</v>
      </c>
      <c r="B61" s="9" t="s">
        <v>497</v>
      </c>
      <c r="C61" s="9" t="s">
        <v>366</v>
      </c>
      <c r="D61" s="9">
        <v>2019.06</v>
      </c>
      <c r="E61" s="11" t="s">
        <v>498</v>
      </c>
      <c r="F61" s="10" t="s">
        <v>499</v>
      </c>
      <c r="G61" s="13" t="s">
        <v>328</v>
      </c>
      <c r="H61" s="9"/>
      <c r="I61" s="9"/>
      <c r="J61" s="9"/>
      <c r="K61" s="9">
        <v>6</v>
      </c>
      <c r="L61" s="9" t="s">
        <v>344</v>
      </c>
      <c r="M61" s="9">
        <f t="shared" si="3"/>
        <v>100</v>
      </c>
      <c r="N61" s="9"/>
      <c r="O61" s="9">
        <v>100</v>
      </c>
      <c r="P61" s="9"/>
      <c r="Q61" s="9"/>
      <c r="R61" s="9">
        <v>21305</v>
      </c>
      <c r="S61" s="9">
        <v>2130599</v>
      </c>
      <c r="T61" s="9" t="s">
        <v>330</v>
      </c>
      <c r="U61" s="9"/>
      <c r="V61" s="9">
        <v>2019.08</v>
      </c>
      <c r="W61" s="25">
        <v>99.4</v>
      </c>
    </row>
    <row r="62" s="2" customFormat="1" ht="127" customHeight="1" spans="1:23">
      <c r="A62" s="9">
        <v>52</v>
      </c>
      <c r="B62" s="9" t="s">
        <v>500</v>
      </c>
      <c r="C62" s="9" t="s">
        <v>501</v>
      </c>
      <c r="D62" s="9">
        <v>2019.07</v>
      </c>
      <c r="E62" s="9" t="s">
        <v>502</v>
      </c>
      <c r="F62" s="10" t="s">
        <v>503</v>
      </c>
      <c r="G62" s="13" t="s">
        <v>328</v>
      </c>
      <c r="H62" s="9"/>
      <c r="I62" s="9"/>
      <c r="J62" s="9"/>
      <c r="K62" s="9">
        <v>37</v>
      </c>
      <c r="L62" s="9" t="s">
        <v>287</v>
      </c>
      <c r="M62" s="9">
        <f t="shared" si="3"/>
        <v>737.6</v>
      </c>
      <c r="N62" s="9">
        <v>737.6</v>
      </c>
      <c r="O62" s="9"/>
      <c r="P62" s="9"/>
      <c r="Q62" s="9"/>
      <c r="R62" s="9">
        <v>2140602</v>
      </c>
      <c r="S62" s="9">
        <v>2130504</v>
      </c>
      <c r="T62" s="9" t="s">
        <v>339</v>
      </c>
      <c r="U62" s="9"/>
      <c r="V62" s="9">
        <v>2019.08</v>
      </c>
      <c r="W62" s="25">
        <v>535.685724</v>
      </c>
    </row>
    <row r="63" s="2" customFormat="1" ht="126" customHeight="1" spans="1:23">
      <c r="A63" s="9">
        <v>53</v>
      </c>
      <c r="B63" s="9" t="s">
        <v>504</v>
      </c>
      <c r="C63" s="9" t="s">
        <v>505</v>
      </c>
      <c r="D63" s="9">
        <v>2019.05</v>
      </c>
      <c r="E63" s="9" t="s">
        <v>506</v>
      </c>
      <c r="F63" s="10" t="s">
        <v>507</v>
      </c>
      <c r="G63" s="13" t="s">
        <v>328</v>
      </c>
      <c r="H63" s="9"/>
      <c r="I63" s="9"/>
      <c r="J63" s="9"/>
      <c r="K63" s="9">
        <v>218</v>
      </c>
      <c r="L63" s="9" t="s">
        <v>344</v>
      </c>
      <c r="M63" s="9">
        <f t="shared" si="3"/>
        <v>111</v>
      </c>
      <c r="N63" s="9"/>
      <c r="O63" s="9">
        <v>111</v>
      </c>
      <c r="P63" s="9"/>
      <c r="Q63" s="9"/>
      <c r="R63" s="9">
        <v>21305</v>
      </c>
      <c r="S63" s="9">
        <v>2130599</v>
      </c>
      <c r="T63" s="9" t="s">
        <v>330</v>
      </c>
      <c r="U63" s="9"/>
      <c r="V63" s="9">
        <v>2019.07</v>
      </c>
      <c r="W63" s="25">
        <v>95.81852</v>
      </c>
    </row>
    <row r="64" s="2" customFormat="1" ht="53" customHeight="1" spans="1:23">
      <c r="A64" s="9">
        <v>54</v>
      </c>
      <c r="B64" s="9" t="s">
        <v>508</v>
      </c>
      <c r="C64" s="9" t="s">
        <v>509</v>
      </c>
      <c r="D64" s="9">
        <v>2019.05</v>
      </c>
      <c r="E64" s="11" t="s">
        <v>509</v>
      </c>
      <c r="F64" s="10" t="s">
        <v>510</v>
      </c>
      <c r="G64" s="13" t="s">
        <v>328</v>
      </c>
      <c r="H64" s="9"/>
      <c r="I64" s="9"/>
      <c r="J64" s="9"/>
      <c r="K64" s="9">
        <v>45</v>
      </c>
      <c r="L64" s="9" t="s">
        <v>287</v>
      </c>
      <c r="M64" s="9">
        <f t="shared" si="3"/>
        <v>27</v>
      </c>
      <c r="N64" s="9">
        <v>27</v>
      </c>
      <c r="O64" s="9"/>
      <c r="P64" s="9"/>
      <c r="Q64" s="9"/>
      <c r="R64" s="9">
        <v>2140602</v>
      </c>
      <c r="S64" s="9">
        <v>2130599</v>
      </c>
      <c r="T64" s="9" t="s">
        <v>339</v>
      </c>
      <c r="U64" s="9"/>
      <c r="V64" s="9">
        <v>2019.07</v>
      </c>
      <c r="W64" s="25">
        <v>22.42218</v>
      </c>
    </row>
    <row r="65" s="2" customFormat="1" ht="49" customHeight="1" spans="1:23">
      <c r="A65" s="9">
        <v>55</v>
      </c>
      <c r="B65" s="9" t="s">
        <v>511</v>
      </c>
      <c r="C65" s="9" t="s">
        <v>461</v>
      </c>
      <c r="D65" s="9">
        <v>2019.05</v>
      </c>
      <c r="E65" s="11" t="s">
        <v>461</v>
      </c>
      <c r="F65" s="10" t="s">
        <v>512</v>
      </c>
      <c r="G65" s="13" t="s">
        <v>328</v>
      </c>
      <c r="H65" s="9"/>
      <c r="I65" s="9"/>
      <c r="J65" s="9"/>
      <c r="K65" s="9">
        <v>25</v>
      </c>
      <c r="L65" s="9" t="s">
        <v>344</v>
      </c>
      <c r="M65" s="9">
        <f t="shared" si="3"/>
        <v>12</v>
      </c>
      <c r="N65" s="9"/>
      <c r="O65" s="9">
        <v>12</v>
      </c>
      <c r="P65" s="9"/>
      <c r="Q65" s="9"/>
      <c r="R65" s="9">
        <v>21305</v>
      </c>
      <c r="S65" s="9">
        <v>2130599</v>
      </c>
      <c r="T65" s="9" t="s">
        <v>330</v>
      </c>
      <c r="U65" s="9"/>
      <c r="V65" s="9">
        <v>2019.07</v>
      </c>
      <c r="W65" s="25">
        <v>9.006</v>
      </c>
    </row>
    <row r="66" s="2" customFormat="1" ht="67" customHeight="1" spans="1:23">
      <c r="A66" s="9">
        <v>56</v>
      </c>
      <c r="B66" s="9" t="s">
        <v>513</v>
      </c>
      <c r="C66" s="9" t="s">
        <v>362</v>
      </c>
      <c r="D66" s="9">
        <v>2019.8</v>
      </c>
      <c r="E66" s="9" t="s">
        <v>407</v>
      </c>
      <c r="F66" s="10" t="s">
        <v>514</v>
      </c>
      <c r="G66" s="13" t="s">
        <v>328</v>
      </c>
      <c r="H66" s="9"/>
      <c r="I66" s="9"/>
      <c r="J66" s="9"/>
      <c r="K66" s="9">
        <v>35</v>
      </c>
      <c r="L66" s="9" t="s">
        <v>344</v>
      </c>
      <c r="M66" s="9">
        <v>960</v>
      </c>
      <c r="N66" s="9"/>
      <c r="O66" s="9">
        <v>903.45</v>
      </c>
      <c r="P66" s="9"/>
      <c r="Q66" s="9"/>
      <c r="R66" s="9">
        <v>21305</v>
      </c>
      <c r="S66" s="27">
        <v>2130504</v>
      </c>
      <c r="T66" s="9" t="s">
        <v>330</v>
      </c>
      <c r="U66" s="15"/>
      <c r="V66" s="15"/>
      <c r="W66" s="25">
        <v>837.1203</v>
      </c>
    </row>
    <row r="67" s="2" customFormat="1" ht="73" customHeight="1" spans="1:23">
      <c r="A67" s="9"/>
      <c r="B67" s="9"/>
      <c r="C67" s="9"/>
      <c r="D67" s="9"/>
      <c r="E67" s="9"/>
      <c r="F67" s="10"/>
      <c r="G67" s="13"/>
      <c r="H67" s="9"/>
      <c r="I67" s="9"/>
      <c r="J67" s="9"/>
      <c r="K67" s="9"/>
      <c r="L67" s="9" t="s">
        <v>287</v>
      </c>
      <c r="M67" s="9"/>
      <c r="N67" s="9">
        <v>56.55</v>
      </c>
      <c r="O67" s="9"/>
      <c r="P67" s="9"/>
      <c r="Q67" s="9"/>
      <c r="R67" s="9">
        <v>2140602</v>
      </c>
      <c r="S67" s="27">
        <v>2130504</v>
      </c>
      <c r="T67" s="9" t="s">
        <v>339</v>
      </c>
      <c r="U67" s="18"/>
      <c r="V67" s="18"/>
      <c r="W67" s="25">
        <v>0</v>
      </c>
    </row>
    <row r="68" s="2" customFormat="1" ht="108" spans="1:23">
      <c r="A68" s="9">
        <v>57</v>
      </c>
      <c r="B68" s="11" t="s">
        <v>515</v>
      </c>
      <c r="C68" s="11" t="s">
        <v>516</v>
      </c>
      <c r="D68" s="11">
        <v>2019.8</v>
      </c>
      <c r="E68" s="11" t="s">
        <v>517</v>
      </c>
      <c r="F68" s="28" t="s">
        <v>518</v>
      </c>
      <c r="G68" s="13" t="s">
        <v>328</v>
      </c>
      <c r="H68" s="9"/>
      <c r="I68" s="9"/>
      <c r="J68" s="11"/>
      <c r="K68" s="11">
        <v>490</v>
      </c>
      <c r="L68" s="9" t="s">
        <v>398</v>
      </c>
      <c r="M68" s="9">
        <f>SUM(N68:Q68)</f>
        <v>4302.4</v>
      </c>
      <c r="N68" s="9">
        <v>4302.4</v>
      </c>
      <c r="O68" s="9"/>
      <c r="P68" s="9"/>
      <c r="Q68" s="9"/>
      <c r="R68" s="9">
        <v>21305</v>
      </c>
      <c r="S68" s="9">
        <v>2130504</v>
      </c>
      <c r="T68" s="9" t="s">
        <v>330</v>
      </c>
      <c r="U68" s="9"/>
      <c r="V68" s="9"/>
      <c r="W68" s="25">
        <v>3657.64</v>
      </c>
    </row>
    <row r="69" s="2" customFormat="1" ht="46" customHeight="1" spans="1:23">
      <c r="A69" s="9">
        <v>58</v>
      </c>
      <c r="B69" s="11" t="s">
        <v>519</v>
      </c>
      <c r="C69" s="11" t="s">
        <v>362</v>
      </c>
      <c r="D69" s="11">
        <v>2019.09</v>
      </c>
      <c r="E69" s="11" t="s">
        <v>363</v>
      </c>
      <c r="F69" s="28" t="s">
        <v>520</v>
      </c>
      <c r="G69" s="13" t="s">
        <v>328</v>
      </c>
      <c r="H69" s="9"/>
      <c r="I69" s="9"/>
      <c r="J69" s="11"/>
      <c r="K69" s="11">
        <v>112</v>
      </c>
      <c r="L69" s="9" t="s">
        <v>417</v>
      </c>
      <c r="M69" s="9">
        <v>1700</v>
      </c>
      <c r="N69" s="9">
        <v>788.31</v>
      </c>
      <c r="O69" s="9"/>
      <c r="P69" s="9"/>
      <c r="Q69" s="9"/>
      <c r="R69" s="27">
        <v>21305</v>
      </c>
      <c r="S69" s="27">
        <v>2130504</v>
      </c>
      <c r="T69" s="27" t="s">
        <v>330</v>
      </c>
      <c r="U69" s="9"/>
      <c r="V69" s="9">
        <v>2019.11</v>
      </c>
      <c r="W69" s="25">
        <v>699.088743</v>
      </c>
    </row>
    <row r="70" s="2" customFormat="1" ht="74" customHeight="1" spans="1:23">
      <c r="A70" s="9"/>
      <c r="B70" s="11"/>
      <c r="C70" s="11"/>
      <c r="D70" s="11"/>
      <c r="E70" s="11"/>
      <c r="F70" s="28"/>
      <c r="G70" s="13"/>
      <c r="H70" s="9"/>
      <c r="I70" s="9"/>
      <c r="J70" s="11"/>
      <c r="K70" s="11"/>
      <c r="L70" s="9" t="s">
        <v>521</v>
      </c>
      <c r="M70" s="9"/>
      <c r="N70" s="9">
        <v>453</v>
      </c>
      <c r="O70" s="9"/>
      <c r="P70" s="9"/>
      <c r="Q70" s="9"/>
      <c r="R70" s="27">
        <v>21305</v>
      </c>
      <c r="S70" s="27">
        <v>2130504</v>
      </c>
      <c r="T70" s="27" t="s">
        <v>330</v>
      </c>
      <c r="U70" s="9"/>
      <c r="V70" s="9"/>
      <c r="W70" s="25">
        <v>453</v>
      </c>
    </row>
    <row r="71" s="2" customFormat="1" ht="50" customHeight="1" spans="1:23">
      <c r="A71" s="9"/>
      <c r="B71" s="11"/>
      <c r="C71" s="11"/>
      <c r="D71" s="11"/>
      <c r="E71" s="11"/>
      <c r="F71" s="28"/>
      <c r="G71" s="13"/>
      <c r="H71" s="9"/>
      <c r="I71" s="9"/>
      <c r="J71" s="11"/>
      <c r="K71" s="11"/>
      <c r="L71" s="9" t="s">
        <v>398</v>
      </c>
      <c r="M71" s="9"/>
      <c r="N71" s="9">
        <v>458.69</v>
      </c>
      <c r="O71" s="9"/>
      <c r="P71" s="9"/>
      <c r="Q71" s="9"/>
      <c r="R71" s="27">
        <v>21305</v>
      </c>
      <c r="S71" s="27">
        <v>2130504</v>
      </c>
      <c r="T71" s="27" t="s">
        <v>330</v>
      </c>
      <c r="U71" s="9"/>
      <c r="V71" s="9"/>
      <c r="W71" s="25">
        <v>0</v>
      </c>
    </row>
    <row r="72" s="2" customFormat="1" ht="66" customHeight="1" spans="1:23">
      <c r="A72" s="9">
        <v>59</v>
      </c>
      <c r="B72" s="11" t="s">
        <v>522</v>
      </c>
      <c r="C72" s="11" t="s">
        <v>332</v>
      </c>
      <c r="D72" s="11">
        <v>2019.08</v>
      </c>
      <c r="E72" s="11" t="s">
        <v>333</v>
      </c>
      <c r="F72" s="28" t="s">
        <v>523</v>
      </c>
      <c r="G72" s="13" t="s">
        <v>328</v>
      </c>
      <c r="H72" s="9"/>
      <c r="I72" s="9"/>
      <c r="J72" s="11"/>
      <c r="K72" s="11">
        <v>8</v>
      </c>
      <c r="L72" s="9" t="s">
        <v>398</v>
      </c>
      <c r="M72" s="9">
        <v>130</v>
      </c>
      <c r="N72" s="9">
        <v>130</v>
      </c>
      <c r="O72" s="9"/>
      <c r="P72" s="9"/>
      <c r="Q72" s="9"/>
      <c r="R72" s="9">
        <v>21305</v>
      </c>
      <c r="S72" s="9">
        <v>2130504</v>
      </c>
      <c r="T72" s="9" t="s">
        <v>330</v>
      </c>
      <c r="U72" s="9"/>
      <c r="V72" s="9">
        <v>2019.11</v>
      </c>
      <c r="W72" s="25">
        <v>83.87519</v>
      </c>
    </row>
    <row r="73" s="2" customFormat="1" ht="408" customHeight="1" spans="1:23">
      <c r="A73" s="9">
        <v>60</v>
      </c>
      <c r="B73" s="9" t="s">
        <v>524</v>
      </c>
      <c r="C73" s="9" t="s">
        <v>400</v>
      </c>
      <c r="D73" s="9">
        <v>2019.11</v>
      </c>
      <c r="E73" s="9" t="s">
        <v>407</v>
      </c>
      <c r="F73" s="10" t="s">
        <v>525</v>
      </c>
      <c r="G73" s="13" t="s">
        <v>328</v>
      </c>
      <c r="H73" s="13"/>
      <c r="I73" s="13"/>
      <c r="J73" s="35"/>
      <c r="K73" s="35">
        <v>14612</v>
      </c>
      <c r="L73" s="9" t="s">
        <v>526</v>
      </c>
      <c r="M73" s="9">
        <v>430.33</v>
      </c>
      <c r="N73" s="9">
        <v>430.33</v>
      </c>
      <c r="O73" s="9"/>
      <c r="P73" s="9"/>
      <c r="Q73" s="9"/>
      <c r="R73" s="9">
        <v>2130199</v>
      </c>
      <c r="S73" s="9">
        <v>2130505</v>
      </c>
      <c r="T73" s="9" t="s">
        <v>339</v>
      </c>
      <c r="U73" s="9"/>
      <c r="V73" s="9">
        <v>2019.12</v>
      </c>
      <c r="W73" s="25">
        <v>179.485</v>
      </c>
    </row>
    <row r="74" s="2" customFormat="1" ht="233" customHeight="1" spans="1:23">
      <c r="A74" s="9">
        <v>61</v>
      </c>
      <c r="B74" s="9" t="s">
        <v>527</v>
      </c>
      <c r="C74" s="9" t="s">
        <v>400</v>
      </c>
      <c r="D74" s="9">
        <v>2019.11</v>
      </c>
      <c r="E74" s="9" t="s">
        <v>407</v>
      </c>
      <c r="F74" s="10" t="s">
        <v>528</v>
      </c>
      <c r="G74" s="13" t="s">
        <v>328</v>
      </c>
      <c r="H74" s="13"/>
      <c r="I74" s="13"/>
      <c r="J74" s="35"/>
      <c r="K74" s="35">
        <v>2251</v>
      </c>
      <c r="L74" s="9" t="s">
        <v>526</v>
      </c>
      <c r="M74" s="9">
        <v>243.1168</v>
      </c>
      <c r="N74" s="9">
        <v>243.1168</v>
      </c>
      <c r="O74" s="9"/>
      <c r="P74" s="9"/>
      <c r="Q74" s="9"/>
      <c r="R74" s="9">
        <v>2130199</v>
      </c>
      <c r="S74" s="9">
        <v>2130505</v>
      </c>
      <c r="T74" s="9" t="s">
        <v>339</v>
      </c>
      <c r="U74" s="9"/>
      <c r="V74" s="9">
        <v>2019.12</v>
      </c>
      <c r="W74" s="25">
        <v>64.4512</v>
      </c>
    </row>
    <row r="75" s="2" customFormat="1" ht="85" customHeight="1" spans="1:23">
      <c r="A75" s="9">
        <v>62</v>
      </c>
      <c r="B75" s="9" t="s">
        <v>529</v>
      </c>
      <c r="C75" s="9" t="s">
        <v>530</v>
      </c>
      <c r="D75" s="9">
        <v>2019.11</v>
      </c>
      <c r="E75" s="9" t="s">
        <v>407</v>
      </c>
      <c r="F75" s="10" t="s">
        <v>531</v>
      </c>
      <c r="G75" s="13" t="s">
        <v>328</v>
      </c>
      <c r="H75" s="13"/>
      <c r="I75" s="13"/>
      <c r="J75" s="35"/>
      <c r="K75" s="35">
        <v>462</v>
      </c>
      <c r="L75" s="9" t="s">
        <v>526</v>
      </c>
      <c r="M75" s="9">
        <v>37.53</v>
      </c>
      <c r="N75" s="9">
        <v>37.53</v>
      </c>
      <c r="O75" s="9"/>
      <c r="P75" s="9"/>
      <c r="Q75" s="9"/>
      <c r="R75" s="9">
        <v>2130199</v>
      </c>
      <c r="S75" s="9">
        <v>2130505</v>
      </c>
      <c r="T75" s="9" t="s">
        <v>339</v>
      </c>
      <c r="U75" s="9"/>
      <c r="V75" s="9">
        <v>2019.11</v>
      </c>
      <c r="W75" s="25">
        <v>23.247</v>
      </c>
    </row>
    <row r="76" s="2" customFormat="1" ht="85" customHeight="1" spans="1:23">
      <c r="A76" s="9">
        <v>63</v>
      </c>
      <c r="B76" s="9" t="s">
        <v>532</v>
      </c>
      <c r="C76" s="9" t="s">
        <v>400</v>
      </c>
      <c r="D76" s="9">
        <v>2019.11</v>
      </c>
      <c r="E76" s="9" t="s">
        <v>407</v>
      </c>
      <c r="F76" s="10" t="s">
        <v>533</v>
      </c>
      <c r="G76" s="13" t="s">
        <v>328</v>
      </c>
      <c r="H76" s="13"/>
      <c r="I76" s="13"/>
      <c r="J76" s="35"/>
      <c r="K76" s="35">
        <v>2251</v>
      </c>
      <c r="L76" s="9" t="s">
        <v>526</v>
      </c>
      <c r="M76" s="9">
        <v>137.7</v>
      </c>
      <c r="N76" s="9">
        <v>137.7</v>
      </c>
      <c r="O76" s="9"/>
      <c r="P76" s="9"/>
      <c r="Q76" s="9"/>
      <c r="R76" s="9">
        <v>2130199</v>
      </c>
      <c r="S76" s="9">
        <v>2130505</v>
      </c>
      <c r="T76" s="9" t="s">
        <v>339</v>
      </c>
      <c r="U76" s="9"/>
      <c r="V76" s="9">
        <v>2019.11</v>
      </c>
      <c r="W76" s="25">
        <v>25.936372</v>
      </c>
    </row>
    <row r="77" s="2" customFormat="1" ht="370" customHeight="1" spans="1:23">
      <c r="A77" s="9">
        <v>64</v>
      </c>
      <c r="B77" s="9" t="s">
        <v>534</v>
      </c>
      <c r="C77" s="9" t="s">
        <v>400</v>
      </c>
      <c r="D77" s="9">
        <v>2019.11</v>
      </c>
      <c r="E77" s="9" t="s">
        <v>407</v>
      </c>
      <c r="F77" s="29" t="s">
        <v>535</v>
      </c>
      <c r="G77" s="13" t="s">
        <v>328</v>
      </c>
      <c r="H77" s="13"/>
      <c r="I77" s="13"/>
      <c r="J77" s="35"/>
      <c r="K77" s="35">
        <v>11819</v>
      </c>
      <c r="L77" s="9" t="s">
        <v>526</v>
      </c>
      <c r="M77" s="9">
        <v>664.798</v>
      </c>
      <c r="N77" s="9">
        <v>664.798</v>
      </c>
      <c r="O77" s="9"/>
      <c r="P77" s="9"/>
      <c r="Q77" s="9"/>
      <c r="R77" s="9">
        <v>2130199</v>
      </c>
      <c r="S77" s="9">
        <v>2130505</v>
      </c>
      <c r="T77" s="9" t="s">
        <v>339</v>
      </c>
      <c r="U77" s="9"/>
      <c r="V77" s="9">
        <v>2019.11</v>
      </c>
      <c r="W77" s="25">
        <v>118.63</v>
      </c>
    </row>
    <row r="78" s="2" customFormat="1" ht="24" spans="1:23">
      <c r="A78" s="15">
        <v>65</v>
      </c>
      <c r="B78" s="15" t="s">
        <v>536</v>
      </c>
      <c r="C78" s="15" t="s">
        <v>362</v>
      </c>
      <c r="D78" s="30">
        <v>2019.1</v>
      </c>
      <c r="E78" s="15" t="s">
        <v>407</v>
      </c>
      <c r="F78" s="15" t="s">
        <v>537</v>
      </c>
      <c r="G78" s="17" t="s">
        <v>328</v>
      </c>
      <c r="H78" s="17"/>
      <c r="I78" s="17"/>
      <c r="J78" s="17"/>
      <c r="K78" s="22">
        <v>152</v>
      </c>
      <c r="L78" s="27" t="s">
        <v>329</v>
      </c>
      <c r="M78" s="15">
        <f>SUM(N78:Q82)</f>
        <v>1950.0328</v>
      </c>
      <c r="N78" s="9">
        <v>133.18</v>
      </c>
      <c r="O78" s="27"/>
      <c r="P78" s="27"/>
      <c r="Q78" s="27"/>
      <c r="R78" s="27">
        <v>21305</v>
      </c>
      <c r="S78" s="27">
        <v>2130505</v>
      </c>
      <c r="T78" s="27" t="s">
        <v>330</v>
      </c>
      <c r="U78" s="15"/>
      <c r="V78" s="15">
        <v>2019.11</v>
      </c>
      <c r="W78" s="25">
        <v>0</v>
      </c>
    </row>
    <row r="79" s="2" customFormat="1" ht="48" customHeight="1" spans="1:23">
      <c r="A79" s="31"/>
      <c r="B79" s="31"/>
      <c r="C79" s="31"/>
      <c r="D79" s="32"/>
      <c r="E79" s="31"/>
      <c r="F79" s="31"/>
      <c r="G79" s="33"/>
      <c r="H79" s="33"/>
      <c r="I79" s="33"/>
      <c r="J79" s="33"/>
      <c r="K79" s="36"/>
      <c r="L79" s="27" t="s">
        <v>91</v>
      </c>
      <c r="M79" s="31"/>
      <c r="N79" s="9">
        <v>47.51</v>
      </c>
      <c r="O79" s="27"/>
      <c r="P79" s="27"/>
      <c r="Q79" s="27"/>
      <c r="R79" s="27">
        <v>2070904</v>
      </c>
      <c r="S79" s="27">
        <v>2130505</v>
      </c>
      <c r="T79" s="27" t="s">
        <v>339</v>
      </c>
      <c r="U79" s="31"/>
      <c r="V79" s="31"/>
      <c r="W79" s="25">
        <v>0</v>
      </c>
    </row>
    <row r="80" s="2" customFormat="1" ht="68" customHeight="1" spans="1:23">
      <c r="A80" s="31"/>
      <c r="B80" s="31"/>
      <c r="C80" s="31"/>
      <c r="D80" s="32"/>
      <c r="E80" s="31"/>
      <c r="F80" s="31"/>
      <c r="G80" s="33"/>
      <c r="H80" s="33"/>
      <c r="I80" s="33"/>
      <c r="J80" s="33"/>
      <c r="K80" s="36"/>
      <c r="L80" s="27" t="s">
        <v>175</v>
      </c>
      <c r="M80" s="31"/>
      <c r="N80" s="9">
        <v>419.08</v>
      </c>
      <c r="O80" s="27"/>
      <c r="P80" s="27"/>
      <c r="Q80" s="27"/>
      <c r="R80" s="27">
        <v>2110499</v>
      </c>
      <c r="S80" s="27">
        <v>2130505</v>
      </c>
      <c r="T80" s="27" t="s">
        <v>339</v>
      </c>
      <c r="U80" s="31"/>
      <c r="V80" s="31"/>
      <c r="W80" s="25">
        <v>0</v>
      </c>
    </row>
    <row r="81" s="2" customFormat="1" ht="51" customHeight="1" spans="1:23">
      <c r="A81" s="31"/>
      <c r="B81" s="31"/>
      <c r="C81" s="31"/>
      <c r="D81" s="32"/>
      <c r="E81" s="31"/>
      <c r="F81" s="31"/>
      <c r="G81" s="33"/>
      <c r="H81" s="33"/>
      <c r="I81" s="33"/>
      <c r="J81" s="33"/>
      <c r="K81" s="36"/>
      <c r="L81" s="27" t="s">
        <v>526</v>
      </c>
      <c r="M81" s="31"/>
      <c r="N81" s="9">
        <f>919.06+318.7328</f>
        <v>1237.7928</v>
      </c>
      <c r="O81" s="27"/>
      <c r="P81" s="27"/>
      <c r="Q81" s="27"/>
      <c r="R81" s="27">
        <v>2130199</v>
      </c>
      <c r="S81" s="27">
        <v>2130505</v>
      </c>
      <c r="T81" s="27" t="s">
        <v>339</v>
      </c>
      <c r="U81" s="31"/>
      <c r="V81" s="31"/>
      <c r="W81" s="25">
        <v>0</v>
      </c>
    </row>
    <row r="82" s="2" customFormat="1" ht="56" customHeight="1" spans="1:23">
      <c r="A82" s="18"/>
      <c r="B82" s="18"/>
      <c r="C82" s="18"/>
      <c r="D82" s="34"/>
      <c r="E82" s="18"/>
      <c r="F82" s="18"/>
      <c r="G82" s="20"/>
      <c r="H82" s="20"/>
      <c r="I82" s="20"/>
      <c r="J82" s="20"/>
      <c r="K82" s="23"/>
      <c r="L82" s="27" t="s">
        <v>526</v>
      </c>
      <c r="M82" s="18"/>
      <c r="N82" s="9">
        <v>112.47</v>
      </c>
      <c r="O82" s="27"/>
      <c r="P82" s="27"/>
      <c r="Q82" s="27"/>
      <c r="R82" s="9">
        <v>2130199</v>
      </c>
      <c r="S82" s="9">
        <v>2130505</v>
      </c>
      <c r="T82" s="27" t="s">
        <v>339</v>
      </c>
      <c r="U82" s="18"/>
      <c r="V82" s="18"/>
      <c r="W82" s="25">
        <v>0</v>
      </c>
    </row>
    <row r="83" s="2" customFormat="1" ht="53" customHeight="1" spans="1:23">
      <c r="A83" s="9">
        <v>66</v>
      </c>
      <c r="B83" s="9" t="s">
        <v>538</v>
      </c>
      <c r="C83" s="9" t="s">
        <v>356</v>
      </c>
      <c r="D83" s="9">
        <v>2019.06</v>
      </c>
      <c r="E83" s="11" t="s">
        <v>539</v>
      </c>
      <c r="F83" s="10" t="s">
        <v>540</v>
      </c>
      <c r="G83" s="9"/>
      <c r="H83" s="13" t="s">
        <v>328</v>
      </c>
      <c r="I83" s="9"/>
      <c r="J83" s="9"/>
      <c r="K83" s="9">
        <v>1958</v>
      </c>
      <c r="L83" s="9" t="s">
        <v>541</v>
      </c>
      <c r="M83" s="9">
        <f t="shared" ref="M83:M90" si="4">SUM(N83:Q83)</f>
        <v>600</v>
      </c>
      <c r="N83" s="9">
        <v>600</v>
      </c>
      <c r="O83" s="9"/>
      <c r="P83" s="9"/>
      <c r="Q83" s="9"/>
      <c r="R83" s="9">
        <v>21305</v>
      </c>
      <c r="S83" s="9">
        <v>2130504</v>
      </c>
      <c r="T83" s="9" t="s">
        <v>330</v>
      </c>
      <c r="U83" s="9"/>
      <c r="V83" s="9">
        <v>2019.08</v>
      </c>
      <c r="W83" s="25">
        <v>557.936417</v>
      </c>
    </row>
    <row r="84" s="2" customFormat="1" ht="57" customHeight="1" spans="1:23">
      <c r="A84" s="9">
        <v>67</v>
      </c>
      <c r="B84" s="9" t="s">
        <v>542</v>
      </c>
      <c r="C84" s="9" t="s">
        <v>350</v>
      </c>
      <c r="D84" s="9">
        <v>2019.06</v>
      </c>
      <c r="E84" s="11" t="s">
        <v>539</v>
      </c>
      <c r="F84" s="10" t="s">
        <v>543</v>
      </c>
      <c r="G84" s="9"/>
      <c r="H84" s="13" t="s">
        <v>328</v>
      </c>
      <c r="I84" s="9"/>
      <c r="J84" s="9"/>
      <c r="K84" s="9">
        <v>163</v>
      </c>
      <c r="L84" s="9" t="s">
        <v>541</v>
      </c>
      <c r="M84" s="9">
        <f t="shared" si="4"/>
        <v>724</v>
      </c>
      <c r="N84" s="9">
        <v>724</v>
      </c>
      <c r="O84" s="9"/>
      <c r="P84" s="9"/>
      <c r="Q84" s="9"/>
      <c r="R84" s="9">
        <v>21305</v>
      </c>
      <c r="S84" s="9">
        <v>2130504</v>
      </c>
      <c r="T84" s="9" t="s">
        <v>330</v>
      </c>
      <c r="U84" s="9"/>
      <c r="V84" s="9">
        <v>2019.08</v>
      </c>
      <c r="W84" s="25">
        <v>662.219109</v>
      </c>
    </row>
    <row r="85" s="2" customFormat="1" ht="48" customHeight="1" spans="1:23">
      <c r="A85" s="9">
        <v>68</v>
      </c>
      <c r="B85" s="9" t="s">
        <v>544</v>
      </c>
      <c r="C85" s="9" t="s">
        <v>356</v>
      </c>
      <c r="D85" s="9">
        <v>2019.06</v>
      </c>
      <c r="E85" s="11" t="s">
        <v>539</v>
      </c>
      <c r="F85" s="10" t="s">
        <v>545</v>
      </c>
      <c r="G85" s="9"/>
      <c r="H85" s="13" t="s">
        <v>328</v>
      </c>
      <c r="I85" s="9"/>
      <c r="J85" s="9"/>
      <c r="K85" s="9">
        <v>531</v>
      </c>
      <c r="L85" s="9" t="s">
        <v>541</v>
      </c>
      <c r="M85" s="9">
        <f t="shared" si="4"/>
        <v>685</v>
      </c>
      <c r="N85" s="9">
        <v>685</v>
      </c>
      <c r="O85" s="9"/>
      <c r="P85" s="9"/>
      <c r="Q85" s="9"/>
      <c r="R85" s="9">
        <v>21305</v>
      </c>
      <c r="S85" s="9">
        <v>2130504</v>
      </c>
      <c r="T85" s="9" t="s">
        <v>330</v>
      </c>
      <c r="U85" s="9"/>
      <c r="V85" s="9">
        <v>2019.08</v>
      </c>
      <c r="W85" s="25">
        <v>637.054758</v>
      </c>
    </row>
    <row r="86" s="2" customFormat="1" ht="63" customHeight="1" spans="1:23">
      <c r="A86" s="9">
        <v>69</v>
      </c>
      <c r="B86" s="9" t="s">
        <v>546</v>
      </c>
      <c r="C86" s="9" t="s">
        <v>366</v>
      </c>
      <c r="D86" s="9">
        <v>2019.06</v>
      </c>
      <c r="E86" s="11" t="s">
        <v>539</v>
      </c>
      <c r="F86" s="10" t="s">
        <v>547</v>
      </c>
      <c r="G86" s="9"/>
      <c r="H86" s="13" t="s">
        <v>328</v>
      </c>
      <c r="I86" s="9"/>
      <c r="J86" s="9"/>
      <c r="K86" s="9">
        <v>812</v>
      </c>
      <c r="L86" s="9" t="s">
        <v>541</v>
      </c>
      <c r="M86" s="9">
        <f t="shared" si="4"/>
        <v>780</v>
      </c>
      <c r="N86" s="9">
        <v>780</v>
      </c>
      <c r="O86" s="9"/>
      <c r="P86" s="9"/>
      <c r="Q86" s="9"/>
      <c r="R86" s="9">
        <v>21305</v>
      </c>
      <c r="S86" s="9">
        <v>2130504</v>
      </c>
      <c r="T86" s="9" t="s">
        <v>330</v>
      </c>
      <c r="U86" s="9"/>
      <c r="V86" s="9">
        <v>2019.08</v>
      </c>
      <c r="W86" s="25">
        <v>761.260103</v>
      </c>
    </row>
    <row r="87" s="2" customFormat="1" ht="75" customHeight="1" spans="1:23">
      <c r="A87" s="9">
        <v>70</v>
      </c>
      <c r="B87" s="9" t="s">
        <v>548</v>
      </c>
      <c r="C87" s="9" t="s">
        <v>350</v>
      </c>
      <c r="D87" s="9">
        <v>2019.06</v>
      </c>
      <c r="E87" s="11" t="s">
        <v>539</v>
      </c>
      <c r="F87" s="10" t="s">
        <v>549</v>
      </c>
      <c r="G87" s="9"/>
      <c r="H87" s="13" t="s">
        <v>328</v>
      </c>
      <c r="I87" s="9"/>
      <c r="J87" s="9"/>
      <c r="K87" s="9">
        <v>437</v>
      </c>
      <c r="L87" s="9" t="s">
        <v>541</v>
      </c>
      <c r="M87" s="9">
        <f t="shared" si="4"/>
        <v>397</v>
      </c>
      <c r="N87" s="9">
        <v>397</v>
      </c>
      <c r="O87" s="9"/>
      <c r="P87" s="9"/>
      <c r="Q87" s="9"/>
      <c r="R87" s="9">
        <v>21305</v>
      </c>
      <c r="S87" s="9">
        <v>2130504</v>
      </c>
      <c r="T87" s="9" t="s">
        <v>330</v>
      </c>
      <c r="U87" s="9"/>
      <c r="V87" s="9">
        <v>2019.08</v>
      </c>
      <c r="W87" s="25">
        <v>362.867429</v>
      </c>
    </row>
    <row r="88" s="2" customFormat="1" ht="91" customHeight="1" spans="1:23">
      <c r="A88" s="9">
        <v>71</v>
      </c>
      <c r="B88" s="9" t="s">
        <v>550</v>
      </c>
      <c r="C88" s="9" t="s">
        <v>356</v>
      </c>
      <c r="D88" s="9">
        <v>2019.06</v>
      </c>
      <c r="E88" s="11" t="s">
        <v>539</v>
      </c>
      <c r="F88" s="10" t="s">
        <v>551</v>
      </c>
      <c r="G88" s="9"/>
      <c r="H88" s="13" t="s">
        <v>328</v>
      </c>
      <c r="I88" s="9"/>
      <c r="J88" s="9"/>
      <c r="K88" s="9">
        <v>414</v>
      </c>
      <c r="L88" s="9" t="s">
        <v>541</v>
      </c>
      <c r="M88" s="9">
        <f t="shared" si="4"/>
        <v>764</v>
      </c>
      <c r="N88" s="9">
        <v>764</v>
      </c>
      <c r="O88" s="9"/>
      <c r="P88" s="9"/>
      <c r="Q88" s="9"/>
      <c r="R88" s="9">
        <v>21305</v>
      </c>
      <c r="S88" s="9">
        <v>2130504</v>
      </c>
      <c r="T88" s="9" t="s">
        <v>330</v>
      </c>
      <c r="U88" s="9"/>
      <c r="V88" s="9">
        <v>2019.08</v>
      </c>
      <c r="W88" s="25">
        <v>712.625356</v>
      </c>
    </row>
    <row r="89" s="2" customFormat="1" ht="64" customHeight="1" spans="1:23">
      <c r="A89" s="9">
        <v>72</v>
      </c>
      <c r="B89" s="9" t="s">
        <v>552</v>
      </c>
      <c r="C89" s="9" t="s">
        <v>362</v>
      </c>
      <c r="D89" s="9">
        <v>2019.06</v>
      </c>
      <c r="E89" s="11" t="s">
        <v>539</v>
      </c>
      <c r="F89" s="10" t="s">
        <v>553</v>
      </c>
      <c r="G89" s="9"/>
      <c r="H89" s="13" t="s">
        <v>328</v>
      </c>
      <c r="I89" s="9"/>
      <c r="J89" s="9"/>
      <c r="K89" s="9">
        <v>483</v>
      </c>
      <c r="L89" s="9" t="s">
        <v>541</v>
      </c>
      <c r="M89" s="9">
        <f t="shared" si="4"/>
        <v>600</v>
      </c>
      <c r="N89" s="9">
        <v>600</v>
      </c>
      <c r="O89" s="9"/>
      <c r="P89" s="9"/>
      <c r="Q89" s="9"/>
      <c r="R89" s="9">
        <v>21305</v>
      </c>
      <c r="S89" s="9">
        <v>2130504</v>
      </c>
      <c r="T89" s="9" t="s">
        <v>330</v>
      </c>
      <c r="U89" s="9"/>
      <c r="V89" s="9">
        <v>2019.08</v>
      </c>
      <c r="W89" s="25">
        <v>560.655018</v>
      </c>
    </row>
    <row r="90" s="2" customFormat="1" ht="49" customHeight="1" spans="1:23">
      <c r="A90" s="9">
        <v>73</v>
      </c>
      <c r="B90" s="9" t="s">
        <v>554</v>
      </c>
      <c r="C90" s="9" t="s">
        <v>555</v>
      </c>
      <c r="D90" s="9">
        <v>2019.06</v>
      </c>
      <c r="E90" s="11" t="s">
        <v>539</v>
      </c>
      <c r="F90" s="10" t="s">
        <v>556</v>
      </c>
      <c r="G90" s="9"/>
      <c r="H90" s="13" t="s">
        <v>328</v>
      </c>
      <c r="I90" s="9"/>
      <c r="J90" s="9"/>
      <c r="K90" s="9">
        <v>1899</v>
      </c>
      <c r="L90" s="9" t="s">
        <v>557</v>
      </c>
      <c r="M90" s="9">
        <f t="shared" si="4"/>
        <v>250</v>
      </c>
      <c r="N90" s="9"/>
      <c r="O90" s="9">
        <v>250</v>
      </c>
      <c r="P90" s="9"/>
      <c r="Q90" s="9"/>
      <c r="R90" s="9">
        <v>21305</v>
      </c>
      <c r="S90" s="9">
        <v>2130504</v>
      </c>
      <c r="T90" s="9" t="s">
        <v>330</v>
      </c>
      <c r="U90" s="9"/>
      <c r="V90" s="9">
        <v>2019.08</v>
      </c>
      <c r="W90" s="25">
        <v>229.93539</v>
      </c>
    </row>
    <row r="91" s="2" customFormat="1" spans="1:25">
      <c r="A91" s="9">
        <v>74</v>
      </c>
      <c r="B91" s="9" t="s">
        <v>558</v>
      </c>
      <c r="C91" s="9" t="s">
        <v>559</v>
      </c>
      <c r="D91" s="9">
        <v>2019.09</v>
      </c>
      <c r="E91" s="11" t="s">
        <v>539</v>
      </c>
      <c r="F91" s="10" t="s">
        <v>560</v>
      </c>
      <c r="G91" s="9"/>
      <c r="H91" s="13" t="s">
        <v>328</v>
      </c>
      <c r="I91" s="9"/>
      <c r="J91" s="9"/>
      <c r="K91" s="9">
        <v>17173</v>
      </c>
      <c r="L91" s="9" t="s">
        <v>140</v>
      </c>
      <c r="M91" s="9">
        <f>SUM(N91:Q102)</f>
        <v>7851.9524</v>
      </c>
      <c r="N91" s="9">
        <v>10</v>
      </c>
      <c r="O91" s="9"/>
      <c r="P91" s="9"/>
      <c r="Q91" s="9"/>
      <c r="R91" s="9">
        <v>2130319</v>
      </c>
      <c r="S91" s="9">
        <v>2130504</v>
      </c>
      <c r="T91" s="9" t="s">
        <v>339</v>
      </c>
      <c r="U91" s="9"/>
      <c r="V91" s="9">
        <v>2019.11</v>
      </c>
      <c r="W91" s="37">
        <v>10</v>
      </c>
      <c r="Y91" s="39"/>
    </row>
    <row r="92" s="2" customFormat="1" spans="1:23">
      <c r="A92" s="9"/>
      <c r="B92" s="9"/>
      <c r="C92" s="9"/>
      <c r="D92" s="9"/>
      <c r="E92" s="11"/>
      <c r="F92" s="10"/>
      <c r="G92" s="9"/>
      <c r="H92" s="13"/>
      <c r="I92" s="9"/>
      <c r="J92" s="9"/>
      <c r="K92" s="9"/>
      <c r="L92" s="9" t="s">
        <v>148</v>
      </c>
      <c r="M92" s="9"/>
      <c r="N92" s="9">
        <v>871</v>
      </c>
      <c r="O92" s="9"/>
      <c r="P92" s="9"/>
      <c r="Q92" s="9"/>
      <c r="R92" s="9">
        <v>2130199</v>
      </c>
      <c r="S92" s="9"/>
      <c r="T92" s="9" t="s">
        <v>339</v>
      </c>
      <c r="U92" s="9"/>
      <c r="V92" s="9"/>
      <c r="W92" s="37">
        <v>871</v>
      </c>
    </row>
    <row r="93" s="2" customFormat="1" spans="1:23">
      <c r="A93" s="9"/>
      <c r="B93" s="9"/>
      <c r="C93" s="9"/>
      <c r="D93" s="9"/>
      <c r="E93" s="11"/>
      <c r="F93" s="10"/>
      <c r="G93" s="9"/>
      <c r="H93" s="13"/>
      <c r="I93" s="9"/>
      <c r="J93" s="9"/>
      <c r="K93" s="9"/>
      <c r="L93" s="9" t="s">
        <v>153</v>
      </c>
      <c r="M93" s="9"/>
      <c r="N93" s="9">
        <v>499.63</v>
      </c>
      <c r="O93" s="9"/>
      <c r="P93" s="9"/>
      <c r="Q93" s="9"/>
      <c r="R93" s="9">
        <v>2130299</v>
      </c>
      <c r="S93" s="9"/>
      <c r="T93" s="9" t="s">
        <v>339</v>
      </c>
      <c r="U93" s="9"/>
      <c r="V93" s="9"/>
      <c r="W93" s="37">
        <v>499.63</v>
      </c>
    </row>
    <row r="94" s="2" customFormat="1" ht="36" spans="1:23">
      <c r="A94" s="9"/>
      <c r="B94" s="9"/>
      <c r="C94" s="9"/>
      <c r="D94" s="9"/>
      <c r="E94" s="11"/>
      <c r="F94" s="10"/>
      <c r="G94" s="9"/>
      <c r="H94" s="13"/>
      <c r="I94" s="9"/>
      <c r="J94" s="9"/>
      <c r="K94" s="9"/>
      <c r="L94" s="9" t="s">
        <v>83</v>
      </c>
      <c r="M94" s="9"/>
      <c r="N94" s="9">
        <v>150</v>
      </c>
      <c r="O94" s="9"/>
      <c r="P94" s="9"/>
      <c r="Q94" s="9"/>
      <c r="R94" s="9">
        <v>2130299</v>
      </c>
      <c r="S94" s="9"/>
      <c r="T94" s="9" t="s">
        <v>339</v>
      </c>
      <c r="U94" s="9"/>
      <c r="V94" s="9"/>
      <c r="W94" s="37">
        <v>150</v>
      </c>
    </row>
    <row r="95" s="2" customFormat="1" ht="24" spans="1:23">
      <c r="A95" s="9"/>
      <c r="B95" s="9"/>
      <c r="C95" s="9"/>
      <c r="D95" s="9"/>
      <c r="E95" s="11"/>
      <c r="F95" s="10"/>
      <c r="G95" s="9"/>
      <c r="H95" s="13"/>
      <c r="I95" s="9"/>
      <c r="J95" s="9"/>
      <c r="K95" s="9"/>
      <c r="L95" s="9" t="s">
        <v>398</v>
      </c>
      <c r="M95" s="9"/>
      <c r="N95" s="9">
        <v>2552.77</v>
      </c>
      <c r="O95" s="9"/>
      <c r="P95" s="9"/>
      <c r="Q95" s="9"/>
      <c r="R95" s="9">
        <v>21305</v>
      </c>
      <c r="S95" s="9"/>
      <c r="T95" s="9" t="s">
        <v>330</v>
      </c>
      <c r="U95" s="9"/>
      <c r="V95" s="9"/>
      <c r="W95" s="37">
        <v>2548.308701</v>
      </c>
    </row>
    <row r="96" s="2" customFormat="1" spans="1:23">
      <c r="A96" s="9"/>
      <c r="B96" s="9"/>
      <c r="C96" s="9"/>
      <c r="D96" s="9"/>
      <c r="E96" s="11"/>
      <c r="F96" s="10"/>
      <c r="G96" s="9"/>
      <c r="H96" s="13"/>
      <c r="I96" s="9"/>
      <c r="J96" s="9"/>
      <c r="K96" s="9"/>
      <c r="L96" s="9" t="s">
        <v>91</v>
      </c>
      <c r="M96" s="9"/>
      <c r="N96" s="9">
        <v>104.14</v>
      </c>
      <c r="O96" s="9"/>
      <c r="P96" s="9"/>
      <c r="Q96" s="9"/>
      <c r="R96" s="9">
        <v>2070904</v>
      </c>
      <c r="S96" s="9"/>
      <c r="T96" s="9" t="s">
        <v>339</v>
      </c>
      <c r="U96" s="9"/>
      <c r="V96" s="9"/>
      <c r="W96" s="37">
        <v>99.6787</v>
      </c>
    </row>
    <row r="97" s="2" customFormat="1" spans="1:23">
      <c r="A97" s="9"/>
      <c r="B97" s="9"/>
      <c r="C97" s="9"/>
      <c r="D97" s="9"/>
      <c r="E97" s="11"/>
      <c r="F97" s="10"/>
      <c r="G97" s="9"/>
      <c r="H97" s="13"/>
      <c r="I97" s="9"/>
      <c r="J97" s="9"/>
      <c r="K97" s="9"/>
      <c r="L97" s="9" t="s">
        <v>526</v>
      </c>
      <c r="M97" s="9"/>
      <c r="N97" s="9">
        <v>491.4624</v>
      </c>
      <c r="O97" s="9"/>
      <c r="P97" s="9"/>
      <c r="Q97" s="9"/>
      <c r="R97" s="9">
        <v>2130199</v>
      </c>
      <c r="S97" s="9"/>
      <c r="T97" s="9" t="s">
        <v>339</v>
      </c>
      <c r="U97" s="9"/>
      <c r="V97" s="9"/>
      <c r="W97" s="37">
        <v>491.4624</v>
      </c>
    </row>
    <row r="98" s="2" customFormat="1" ht="24" spans="1:23">
      <c r="A98" s="9"/>
      <c r="B98" s="9"/>
      <c r="C98" s="9"/>
      <c r="D98" s="9"/>
      <c r="E98" s="11"/>
      <c r="F98" s="10"/>
      <c r="G98" s="9"/>
      <c r="H98" s="13"/>
      <c r="I98" s="9"/>
      <c r="J98" s="9"/>
      <c r="K98" s="9"/>
      <c r="L98" s="9" t="s">
        <v>561</v>
      </c>
      <c r="M98" s="9"/>
      <c r="N98" s="9">
        <v>384.95</v>
      </c>
      <c r="O98" s="9"/>
      <c r="P98" s="9"/>
      <c r="Q98" s="9"/>
      <c r="R98" s="9">
        <v>2110804</v>
      </c>
      <c r="S98" s="9"/>
      <c r="T98" s="9" t="s">
        <v>339</v>
      </c>
      <c r="U98" s="9"/>
      <c r="V98" s="9"/>
      <c r="W98" s="37">
        <v>384.95</v>
      </c>
    </row>
    <row r="99" s="2" customFormat="1" ht="24" spans="1:23">
      <c r="A99" s="9"/>
      <c r="B99" s="9"/>
      <c r="C99" s="9"/>
      <c r="D99" s="9"/>
      <c r="E99" s="11"/>
      <c r="F99" s="10"/>
      <c r="G99" s="9"/>
      <c r="H99" s="13"/>
      <c r="I99" s="9"/>
      <c r="J99" s="9"/>
      <c r="K99" s="9"/>
      <c r="L99" s="9" t="s">
        <v>561</v>
      </c>
      <c r="M99" s="9"/>
      <c r="N99" s="9">
        <v>1200</v>
      </c>
      <c r="O99" s="9"/>
      <c r="P99" s="9"/>
      <c r="Q99" s="9"/>
      <c r="R99" s="9">
        <v>2130335</v>
      </c>
      <c r="S99" s="9"/>
      <c r="T99" s="9" t="s">
        <v>339</v>
      </c>
      <c r="U99" s="9"/>
      <c r="V99" s="9"/>
      <c r="W99" s="37">
        <v>1200</v>
      </c>
    </row>
    <row r="100" s="2" customFormat="1" ht="24" spans="1:23">
      <c r="A100" s="9"/>
      <c r="B100" s="9"/>
      <c r="C100" s="9"/>
      <c r="D100" s="9"/>
      <c r="E100" s="11"/>
      <c r="F100" s="10"/>
      <c r="G100" s="9"/>
      <c r="H100" s="13"/>
      <c r="I100" s="9"/>
      <c r="J100" s="9"/>
      <c r="K100" s="9"/>
      <c r="L100" s="9" t="s">
        <v>561</v>
      </c>
      <c r="M100" s="9"/>
      <c r="N100" s="9">
        <v>528</v>
      </c>
      <c r="O100" s="9"/>
      <c r="P100" s="9"/>
      <c r="Q100" s="9"/>
      <c r="R100" s="9">
        <v>2130142</v>
      </c>
      <c r="S100" s="9"/>
      <c r="T100" s="9" t="s">
        <v>339</v>
      </c>
      <c r="U100" s="9"/>
      <c r="V100" s="9"/>
      <c r="W100" s="37">
        <v>528</v>
      </c>
    </row>
    <row r="101" s="2" customFormat="1" ht="24" spans="1:23">
      <c r="A101" s="9"/>
      <c r="B101" s="9"/>
      <c r="C101" s="9"/>
      <c r="D101" s="9"/>
      <c r="E101" s="11"/>
      <c r="F101" s="10"/>
      <c r="G101" s="9"/>
      <c r="H101" s="13"/>
      <c r="I101" s="9"/>
      <c r="J101" s="9"/>
      <c r="K101" s="9"/>
      <c r="L101" s="9" t="s">
        <v>329</v>
      </c>
      <c r="M101" s="9"/>
      <c r="N101" s="9">
        <v>500</v>
      </c>
      <c r="O101" s="9"/>
      <c r="P101" s="9"/>
      <c r="Q101" s="9"/>
      <c r="R101" s="9">
        <v>21305</v>
      </c>
      <c r="S101" s="9"/>
      <c r="T101" s="9" t="s">
        <v>330</v>
      </c>
      <c r="U101" s="9"/>
      <c r="V101" s="9"/>
      <c r="W101" s="37">
        <v>386.709598</v>
      </c>
    </row>
    <row r="102" s="2" customFormat="1" spans="1:23">
      <c r="A102" s="9"/>
      <c r="B102" s="9"/>
      <c r="C102" s="9"/>
      <c r="D102" s="9"/>
      <c r="E102" s="11"/>
      <c r="F102" s="10"/>
      <c r="G102" s="9"/>
      <c r="H102" s="13"/>
      <c r="I102" s="9"/>
      <c r="J102" s="9"/>
      <c r="K102" s="9"/>
      <c r="L102" s="9" t="s">
        <v>8</v>
      </c>
      <c r="M102" s="9"/>
      <c r="N102" s="9"/>
      <c r="O102" s="9"/>
      <c r="P102" s="9"/>
      <c r="Q102" s="9">
        <v>560</v>
      </c>
      <c r="R102" s="9">
        <v>21305</v>
      </c>
      <c r="S102" s="9"/>
      <c r="T102" s="9" t="s">
        <v>330</v>
      </c>
      <c r="U102" s="9"/>
      <c r="V102" s="9"/>
      <c r="W102" s="37">
        <v>560</v>
      </c>
    </row>
    <row r="103" s="2" customFormat="1" spans="1:25">
      <c r="A103" s="9">
        <v>75</v>
      </c>
      <c r="B103" s="9" t="s">
        <v>562</v>
      </c>
      <c r="C103" s="9" t="s">
        <v>563</v>
      </c>
      <c r="D103" s="9" t="s">
        <v>564</v>
      </c>
      <c r="E103" s="11" t="s">
        <v>565</v>
      </c>
      <c r="F103" s="10" t="s">
        <v>566</v>
      </c>
      <c r="G103" s="9"/>
      <c r="H103" s="13" t="s">
        <v>328</v>
      </c>
      <c r="I103" s="9"/>
      <c r="J103" s="9"/>
      <c r="K103" s="9">
        <v>15989</v>
      </c>
      <c r="L103" s="9" t="s">
        <v>140</v>
      </c>
      <c r="M103" s="9">
        <v>7621.3</v>
      </c>
      <c r="N103" s="9">
        <v>1013.36</v>
      </c>
      <c r="O103" s="9"/>
      <c r="P103" s="9"/>
      <c r="Q103" s="9"/>
      <c r="R103" s="9">
        <v>21303</v>
      </c>
      <c r="S103" s="9" t="s">
        <v>567</v>
      </c>
      <c r="T103" s="9" t="s">
        <v>339</v>
      </c>
      <c r="U103" s="9"/>
      <c r="V103" s="9" t="s">
        <v>568</v>
      </c>
      <c r="W103" s="37">
        <v>1013.36</v>
      </c>
      <c r="Y103" s="39"/>
    </row>
    <row r="104" s="2" customFormat="1" spans="1:23">
      <c r="A104" s="9"/>
      <c r="B104" s="9"/>
      <c r="C104" s="9"/>
      <c r="D104" s="9"/>
      <c r="E104" s="11"/>
      <c r="F104" s="10"/>
      <c r="G104" s="9"/>
      <c r="H104" s="13"/>
      <c r="I104" s="9"/>
      <c r="J104" s="9"/>
      <c r="K104" s="9"/>
      <c r="L104" s="9" t="s">
        <v>91</v>
      </c>
      <c r="M104" s="9"/>
      <c r="N104" s="9">
        <v>4.03</v>
      </c>
      <c r="O104" s="9"/>
      <c r="P104" s="9"/>
      <c r="Q104" s="9"/>
      <c r="R104" s="9">
        <v>2070904</v>
      </c>
      <c r="S104" s="9"/>
      <c r="T104" s="9" t="s">
        <v>339</v>
      </c>
      <c r="U104" s="9"/>
      <c r="V104" s="9"/>
      <c r="W104" s="37">
        <v>3.1444</v>
      </c>
    </row>
    <row r="105" s="2" customFormat="1" spans="1:23">
      <c r="A105" s="9"/>
      <c r="B105" s="9"/>
      <c r="C105" s="9"/>
      <c r="D105" s="9"/>
      <c r="E105" s="11"/>
      <c r="F105" s="10"/>
      <c r="G105" s="9"/>
      <c r="H105" s="13"/>
      <c r="I105" s="9"/>
      <c r="J105" s="9"/>
      <c r="K105" s="9"/>
      <c r="L105" s="9" t="s">
        <v>526</v>
      </c>
      <c r="M105" s="9"/>
      <c r="N105" s="9">
        <v>1154.83</v>
      </c>
      <c r="O105" s="9"/>
      <c r="P105" s="9"/>
      <c r="Q105" s="9"/>
      <c r="R105" s="9">
        <v>2130199</v>
      </c>
      <c r="S105" s="9"/>
      <c r="T105" s="9" t="s">
        <v>339</v>
      </c>
      <c r="U105" s="9"/>
      <c r="V105" s="9"/>
      <c r="W105" s="37">
        <v>1104.699641</v>
      </c>
    </row>
    <row r="106" s="2" customFormat="1" ht="24" spans="1:23">
      <c r="A106" s="9"/>
      <c r="B106" s="9"/>
      <c r="C106" s="9"/>
      <c r="D106" s="9"/>
      <c r="E106" s="11"/>
      <c r="F106" s="10"/>
      <c r="G106" s="9"/>
      <c r="H106" s="13"/>
      <c r="I106" s="9"/>
      <c r="J106" s="9"/>
      <c r="K106" s="9"/>
      <c r="L106" s="9" t="s">
        <v>287</v>
      </c>
      <c r="M106" s="9"/>
      <c r="N106" s="9">
        <v>292.45</v>
      </c>
      <c r="O106" s="9"/>
      <c r="P106" s="9"/>
      <c r="Q106" s="9"/>
      <c r="R106" s="9">
        <v>2140602</v>
      </c>
      <c r="S106" s="9"/>
      <c r="T106" s="9" t="s">
        <v>339</v>
      </c>
      <c r="U106" s="9"/>
      <c r="V106" s="9"/>
      <c r="W106" s="37">
        <v>292.45</v>
      </c>
    </row>
    <row r="107" s="2" customFormat="1" spans="1:23">
      <c r="A107" s="9"/>
      <c r="B107" s="9"/>
      <c r="C107" s="9"/>
      <c r="D107" s="9"/>
      <c r="E107" s="11"/>
      <c r="F107" s="10"/>
      <c r="G107" s="9"/>
      <c r="H107" s="13"/>
      <c r="I107" s="9"/>
      <c r="J107" s="9"/>
      <c r="K107" s="9"/>
      <c r="L107" s="9" t="s">
        <v>191</v>
      </c>
      <c r="M107" s="9"/>
      <c r="N107" s="9">
        <v>334.6</v>
      </c>
      <c r="O107" s="9"/>
      <c r="P107" s="9"/>
      <c r="Q107" s="9"/>
      <c r="R107" s="9">
        <v>2110402</v>
      </c>
      <c r="S107" s="9"/>
      <c r="T107" s="9" t="s">
        <v>339</v>
      </c>
      <c r="U107" s="9"/>
      <c r="V107" s="9"/>
      <c r="W107" s="37">
        <v>334.6</v>
      </c>
    </row>
    <row r="108" s="2" customFormat="1" ht="24" spans="1:23">
      <c r="A108" s="9"/>
      <c r="B108" s="9"/>
      <c r="C108" s="9"/>
      <c r="D108" s="9"/>
      <c r="E108" s="11"/>
      <c r="F108" s="10"/>
      <c r="G108" s="9"/>
      <c r="H108" s="13"/>
      <c r="I108" s="9"/>
      <c r="J108" s="9"/>
      <c r="K108" s="9"/>
      <c r="L108" s="9" t="s">
        <v>561</v>
      </c>
      <c r="M108" s="9"/>
      <c r="N108" s="9">
        <v>1036.72</v>
      </c>
      <c r="O108" s="9"/>
      <c r="P108" s="9"/>
      <c r="Q108" s="9"/>
      <c r="R108" s="9">
        <v>2130335</v>
      </c>
      <c r="S108" s="9"/>
      <c r="T108" s="9" t="s">
        <v>339</v>
      </c>
      <c r="U108" s="9"/>
      <c r="V108" s="9"/>
      <c r="W108" s="37">
        <v>1036.72</v>
      </c>
    </row>
    <row r="109" s="2" customFormat="1" ht="24" spans="1:23">
      <c r="A109" s="9"/>
      <c r="B109" s="9"/>
      <c r="C109" s="9"/>
      <c r="D109" s="9"/>
      <c r="E109" s="11"/>
      <c r="F109" s="10"/>
      <c r="G109" s="9"/>
      <c r="H109" s="13"/>
      <c r="I109" s="9"/>
      <c r="J109" s="9"/>
      <c r="K109" s="9"/>
      <c r="L109" s="9" t="s">
        <v>569</v>
      </c>
      <c r="M109" s="9"/>
      <c r="N109" s="9"/>
      <c r="O109" s="9">
        <v>474.65</v>
      </c>
      <c r="P109" s="9"/>
      <c r="Q109" s="9"/>
      <c r="R109" s="9">
        <v>2130316</v>
      </c>
      <c r="S109" s="9"/>
      <c r="T109" s="9" t="s">
        <v>339</v>
      </c>
      <c r="U109" s="9"/>
      <c r="V109" s="9"/>
      <c r="W109" s="37">
        <v>472.6</v>
      </c>
    </row>
    <row r="110" s="2" customFormat="1" spans="1:23">
      <c r="A110" s="9"/>
      <c r="B110" s="9"/>
      <c r="C110" s="9"/>
      <c r="D110" s="9"/>
      <c r="E110" s="11"/>
      <c r="F110" s="10"/>
      <c r="G110" s="9"/>
      <c r="H110" s="13"/>
      <c r="I110" s="9"/>
      <c r="J110" s="9"/>
      <c r="K110" s="9"/>
      <c r="L110" s="9" t="s">
        <v>212</v>
      </c>
      <c r="M110" s="9"/>
      <c r="N110" s="9"/>
      <c r="O110" s="9">
        <v>350.34</v>
      </c>
      <c r="P110" s="9"/>
      <c r="Q110" s="9"/>
      <c r="R110" s="9">
        <v>2130199</v>
      </c>
      <c r="S110" s="9"/>
      <c r="T110" s="9" t="s">
        <v>339</v>
      </c>
      <c r="U110" s="9"/>
      <c r="V110" s="9"/>
      <c r="W110" s="37">
        <v>350.34</v>
      </c>
    </row>
    <row r="111" s="2" customFormat="1" spans="1:23">
      <c r="A111" s="9"/>
      <c r="B111" s="9"/>
      <c r="C111" s="9"/>
      <c r="D111" s="9"/>
      <c r="E111" s="11"/>
      <c r="F111" s="10"/>
      <c r="G111" s="9"/>
      <c r="H111" s="13"/>
      <c r="I111" s="9"/>
      <c r="J111" s="9"/>
      <c r="K111" s="9"/>
      <c r="L111" s="9" t="s">
        <v>212</v>
      </c>
      <c r="M111" s="9"/>
      <c r="N111" s="9"/>
      <c r="O111" s="9">
        <v>28.68</v>
      </c>
      <c r="P111" s="9"/>
      <c r="Q111" s="9"/>
      <c r="R111" s="9">
        <v>2130199</v>
      </c>
      <c r="S111" s="9"/>
      <c r="T111" s="9" t="s">
        <v>339</v>
      </c>
      <c r="U111" s="9"/>
      <c r="V111" s="9"/>
      <c r="W111" s="37">
        <v>28.68</v>
      </c>
    </row>
    <row r="112" s="2" customFormat="1" ht="24" spans="1:23">
      <c r="A112" s="9"/>
      <c r="B112" s="9"/>
      <c r="C112" s="9"/>
      <c r="D112" s="9"/>
      <c r="E112" s="11"/>
      <c r="F112" s="10"/>
      <c r="G112" s="9"/>
      <c r="H112" s="13"/>
      <c r="I112" s="9"/>
      <c r="J112" s="9"/>
      <c r="K112" s="9"/>
      <c r="L112" s="9" t="s">
        <v>216</v>
      </c>
      <c r="M112" s="9"/>
      <c r="N112" s="9"/>
      <c r="O112" s="9">
        <v>32.51</v>
      </c>
      <c r="P112" s="9"/>
      <c r="Q112" s="9"/>
      <c r="R112" s="9">
        <v>2130199</v>
      </c>
      <c r="S112" s="9"/>
      <c r="T112" s="9" t="s">
        <v>339</v>
      </c>
      <c r="U112" s="9"/>
      <c r="V112" s="9"/>
      <c r="W112" s="37">
        <v>32.51</v>
      </c>
    </row>
    <row r="113" s="2" customFormat="1" spans="1:23">
      <c r="A113" s="9"/>
      <c r="B113" s="9"/>
      <c r="C113" s="9"/>
      <c r="D113" s="9"/>
      <c r="E113" s="11"/>
      <c r="F113" s="10"/>
      <c r="G113" s="9"/>
      <c r="H113" s="13"/>
      <c r="I113" s="9"/>
      <c r="J113" s="9"/>
      <c r="K113" s="9"/>
      <c r="L113" s="9" t="s">
        <v>219</v>
      </c>
      <c r="M113" s="9"/>
      <c r="N113" s="9"/>
      <c r="O113" s="9">
        <v>115.13</v>
      </c>
      <c r="P113" s="9"/>
      <c r="Q113" s="9"/>
      <c r="R113" s="9">
        <v>21302</v>
      </c>
      <c r="S113" s="9"/>
      <c r="T113" s="9" t="s">
        <v>339</v>
      </c>
      <c r="U113" s="9"/>
      <c r="V113" s="9"/>
      <c r="W113" s="37">
        <v>115.13</v>
      </c>
    </row>
    <row r="114" s="2" customFormat="1" spans="1:23">
      <c r="A114" s="9"/>
      <c r="B114" s="9"/>
      <c r="C114" s="9"/>
      <c r="D114" s="9"/>
      <c r="E114" s="11"/>
      <c r="F114" s="10"/>
      <c r="G114" s="9"/>
      <c r="H114" s="13"/>
      <c r="I114" s="9"/>
      <c r="J114" s="9"/>
      <c r="K114" s="9"/>
      <c r="L114" s="9" t="s">
        <v>222</v>
      </c>
      <c r="M114" s="9"/>
      <c r="N114" s="9"/>
      <c r="O114" s="9">
        <v>216.68</v>
      </c>
      <c r="P114" s="9"/>
      <c r="Q114" s="9"/>
      <c r="R114" s="9">
        <v>2130699</v>
      </c>
      <c r="S114" s="9"/>
      <c r="T114" s="9" t="s">
        <v>339</v>
      </c>
      <c r="U114" s="9"/>
      <c r="V114" s="9"/>
      <c r="W114" s="37">
        <v>216.68</v>
      </c>
    </row>
    <row r="115" s="2" customFormat="1" spans="1:23">
      <c r="A115" s="9"/>
      <c r="B115" s="9"/>
      <c r="C115" s="9"/>
      <c r="D115" s="9"/>
      <c r="E115" s="11"/>
      <c r="F115" s="10"/>
      <c r="G115" s="9"/>
      <c r="H115" s="13"/>
      <c r="I115" s="9"/>
      <c r="J115" s="9"/>
      <c r="K115" s="9"/>
      <c r="L115" s="9" t="s">
        <v>166</v>
      </c>
      <c r="M115" s="9"/>
      <c r="N115" s="9"/>
      <c r="O115" s="9">
        <v>359</v>
      </c>
      <c r="P115" s="9"/>
      <c r="Q115" s="9"/>
      <c r="R115" s="9">
        <v>2130701</v>
      </c>
      <c r="S115" s="9"/>
      <c r="T115" s="9" t="s">
        <v>339</v>
      </c>
      <c r="U115" s="9"/>
      <c r="V115" s="9"/>
      <c r="W115" s="37">
        <v>359</v>
      </c>
    </row>
    <row r="116" s="2" customFormat="1" spans="1:23">
      <c r="A116" s="9"/>
      <c r="B116" s="9"/>
      <c r="C116" s="9"/>
      <c r="D116" s="9"/>
      <c r="E116" s="11"/>
      <c r="F116" s="10"/>
      <c r="G116" s="9"/>
      <c r="H116" s="13"/>
      <c r="I116" s="9"/>
      <c r="J116" s="9"/>
      <c r="K116" s="9"/>
      <c r="L116" s="9" t="s">
        <v>290</v>
      </c>
      <c r="M116" s="9"/>
      <c r="N116" s="9"/>
      <c r="O116" s="9">
        <v>23.88</v>
      </c>
      <c r="P116" s="9"/>
      <c r="Q116" s="9"/>
      <c r="R116" s="9">
        <v>2296002</v>
      </c>
      <c r="S116" s="9"/>
      <c r="T116" s="9" t="s">
        <v>339</v>
      </c>
      <c r="U116" s="9"/>
      <c r="V116" s="9"/>
      <c r="W116" s="37">
        <v>23.88</v>
      </c>
    </row>
    <row r="117" s="2" customFormat="1" spans="1:23">
      <c r="A117" s="9"/>
      <c r="B117" s="9"/>
      <c r="C117" s="9"/>
      <c r="D117" s="9"/>
      <c r="E117" s="11"/>
      <c r="F117" s="10"/>
      <c r="G117" s="9"/>
      <c r="H117" s="13"/>
      <c r="I117" s="9"/>
      <c r="J117" s="9"/>
      <c r="K117" s="9"/>
      <c r="L117" s="9" t="s">
        <v>290</v>
      </c>
      <c r="M117" s="9"/>
      <c r="N117" s="9"/>
      <c r="O117" s="9">
        <v>8.8</v>
      </c>
      <c r="P117" s="9"/>
      <c r="Q117" s="9"/>
      <c r="R117" s="9">
        <v>2296002</v>
      </c>
      <c r="S117" s="9"/>
      <c r="T117" s="9" t="s">
        <v>339</v>
      </c>
      <c r="U117" s="9"/>
      <c r="V117" s="9"/>
      <c r="W117" s="37">
        <v>8.8</v>
      </c>
    </row>
    <row r="118" s="2" customFormat="1" spans="1:23">
      <c r="A118" s="9"/>
      <c r="B118" s="9"/>
      <c r="C118" s="9"/>
      <c r="D118" s="9"/>
      <c r="E118" s="11"/>
      <c r="F118" s="10"/>
      <c r="G118" s="9"/>
      <c r="H118" s="13"/>
      <c r="I118" s="9"/>
      <c r="J118" s="9"/>
      <c r="K118" s="9"/>
      <c r="L118" s="9" t="s">
        <v>191</v>
      </c>
      <c r="M118" s="9"/>
      <c r="N118" s="9"/>
      <c r="O118" s="9">
        <v>43.02</v>
      </c>
      <c r="P118" s="9"/>
      <c r="Q118" s="9"/>
      <c r="R118" s="9">
        <v>2110402</v>
      </c>
      <c r="S118" s="9"/>
      <c r="T118" s="9" t="s">
        <v>339</v>
      </c>
      <c r="U118" s="9"/>
      <c r="V118" s="9"/>
      <c r="W118" s="37">
        <v>43.02</v>
      </c>
    </row>
    <row r="119" s="2" customFormat="1" ht="36" spans="1:23">
      <c r="A119" s="9"/>
      <c r="B119" s="9"/>
      <c r="C119" s="9"/>
      <c r="D119" s="9"/>
      <c r="E119" s="11"/>
      <c r="F119" s="10"/>
      <c r="G119" s="9"/>
      <c r="H119" s="13"/>
      <c r="I119" s="9"/>
      <c r="J119" s="9"/>
      <c r="K119" s="9"/>
      <c r="L119" s="9" t="s">
        <v>570</v>
      </c>
      <c r="M119" s="9"/>
      <c r="N119" s="9"/>
      <c r="O119" s="9">
        <v>40.82</v>
      </c>
      <c r="P119" s="9"/>
      <c r="Q119" s="9"/>
      <c r="R119" s="9">
        <v>2200110</v>
      </c>
      <c r="S119" s="9"/>
      <c r="T119" s="9" t="s">
        <v>339</v>
      </c>
      <c r="U119" s="9"/>
      <c r="V119" s="9"/>
      <c r="W119" s="37">
        <v>40.82</v>
      </c>
    </row>
    <row r="120" s="2" customFormat="1" ht="24" spans="1:23">
      <c r="A120" s="9"/>
      <c r="B120" s="9"/>
      <c r="C120" s="9"/>
      <c r="D120" s="9"/>
      <c r="E120" s="11"/>
      <c r="F120" s="10"/>
      <c r="G120" s="9"/>
      <c r="H120" s="13"/>
      <c r="I120" s="9"/>
      <c r="J120" s="9"/>
      <c r="K120" s="9"/>
      <c r="L120" s="9" t="s">
        <v>203</v>
      </c>
      <c r="M120" s="9"/>
      <c r="N120" s="9"/>
      <c r="O120" s="9">
        <v>286.8</v>
      </c>
      <c r="P120" s="9"/>
      <c r="Q120" s="9"/>
      <c r="R120" s="9">
        <v>2130599</v>
      </c>
      <c r="S120" s="9"/>
      <c r="T120" s="9" t="s">
        <v>330</v>
      </c>
      <c r="U120" s="9"/>
      <c r="V120" s="9"/>
      <c r="W120" s="37">
        <v>286.8</v>
      </c>
    </row>
    <row r="121" s="2" customFormat="1" spans="1:23">
      <c r="A121" s="9"/>
      <c r="B121" s="9"/>
      <c r="C121" s="9"/>
      <c r="D121" s="9"/>
      <c r="E121" s="11"/>
      <c r="F121" s="10"/>
      <c r="G121" s="9"/>
      <c r="H121" s="13"/>
      <c r="I121" s="9"/>
      <c r="J121" s="9"/>
      <c r="K121" s="9"/>
      <c r="L121" s="9" t="s">
        <v>91</v>
      </c>
      <c r="M121" s="9"/>
      <c r="N121" s="9"/>
      <c r="O121" s="9">
        <v>287</v>
      </c>
      <c r="P121" s="9"/>
      <c r="Q121" s="9"/>
      <c r="R121" s="38">
        <v>207</v>
      </c>
      <c r="S121" s="9"/>
      <c r="T121" s="9" t="s">
        <v>339</v>
      </c>
      <c r="U121" s="9"/>
      <c r="V121" s="9"/>
      <c r="W121" s="37">
        <v>287</v>
      </c>
    </row>
    <row r="122" s="2" customFormat="1" spans="1:23">
      <c r="A122" s="9"/>
      <c r="B122" s="9"/>
      <c r="C122" s="9"/>
      <c r="D122" s="9"/>
      <c r="E122" s="11"/>
      <c r="F122" s="10"/>
      <c r="G122" s="9"/>
      <c r="H122" s="13"/>
      <c r="I122" s="9"/>
      <c r="J122" s="9"/>
      <c r="K122" s="9"/>
      <c r="L122" s="9" t="s">
        <v>8</v>
      </c>
      <c r="M122" s="9"/>
      <c r="N122" s="9"/>
      <c r="O122" s="9"/>
      <c r="P122" s="9"/>
      <c r="Q122" s="9">
        <v>518</v>
      </c>
      <c r="R122" s="38">
        <v>21305</v>
      </c>
      <c r="S122" s="9"/>
      <c r="T122" s="9" t="s">
        <v>330</v>
      </c>
      <c r="U122" s="9"/>
      <c r="V122" s="9"/>
      <c r="W122" s="37">
        <v>492.043927</v>
      </c>
    </row>
    <row r="123" s="2" customFormat="1" ht="24" spans="1:23">
      <c r="A123" s="9"/>
      <c r="B123" s="9"/>
      <c r="C123" s="9"/>
      <c r="D123" s="9"/>
      <c r="E123" s="11"/>
      <c r="F123" s="10"/>
      <c r="G123" s="9"/>
      <c r="H123" s="13"/>
      <c r="I123" s="9"/>
      <c r="J123" s="9"/>
      <c r="K123" s="9"/>
      <c r="L123" s="9" t="s">
        <v>561</v>
      </c>
      <c r="M123" s="9"/>
      <c r="N123" s="9">
        <v>1000</v>
      </c>
      <c r="O123" s="9"/>
      <c r="P123" s="9"/>
      <c r="Q123" s="9"/>
      <c r="R123" s="9">
        <v>2130335</v>
      </c>
      <c r="S123" s="9">
        <v>2130335</v>
      </c>
      <c r="T123" s="9" t="s">
        <v>330</v>
      </c>
      <c r="U123" s="9"/>
      <c r="V123" s="9"/>
      <c r="W123" s="37">
        <v>1000</v>
      </c>
    </row>
    <row r="124" s="2" customFormat="1" spans="1:25">
      <c r="A124" s="9">
        <v>76</v>
      </c>
      <c r="B124" s="9" t="s">
        <v>571</v>
      </c>
      <c r="C124" s="9" t="s">
        <v>332</v>
      </c>
      <c r="D124" s="9">
        <v>2019.09</v>
      </c>
      <c r="E124" s="11" t="s">
        <v>539</v>
      </c>
      <c r="F124" s="10" t="s">
        <v>572</v>
      </c>
      <c r="G124" s="9"/>
      <c r="H124" s="13" t="s">
        <v>328</v>
      </c>
      <c r="I124" s="9"/>
      <c r="J124" s="9"/>
      <c r="K124" s="9">
        <v>6072</v>
      </c>
      <c r="L124" s="9" t="s">
        <v>153</v>
      </c>
      <c r="M124" s="9">
        <v>8757.1224</v>
      </c>
      <c r="N124" s="9">
        <v>1000</v>
      </c>
      <c r="O124" s="9"/>
      <c r="P124" s="9"/>
      <c r="Q124" s="9"/>
      <c r="R124" s="9">
        <v>2130299</v>
      </c>
      <c r="S124" s="9">
        <v>2130504</v>
      </c>
      <c r="T124" s="9" t="s">
        <v>339</v>
      </c>
      <c r="U124" s="9"/>
      <c r="V124" s="9">
        <v>2019.11</v>
      </c>
      <c r="W124" s="25">
        <v>989.131789</v>
      </c>
      <c r="Y124" s="39"/>
    </row>
    <row r="125" s="2" customFormat="1" ht="24" spans="1:23">
      <c r="A125" s="9"/>
      <c r="B125" s="9"/>
      <c r="C125" s="9"/>
      <c r="D125" s="9"/>
      <c r="E125" s="11"/>
      <c r="F125" s="10"/>
      <c r="G125" s="9"/>
      <c r="H125" s="13"/>
      <c r="I125" s="9"/>
      <c r="J125" s="9"/>
      <c r="K125" s="9"/>
      <c r="L125" s="9" t="s">
        <v>78</v>
      </c>
      <c r="M125" s="9"/>
      <c r="N125" s="9">
        <v>5.1624</v>
      </c>
      <c r="O125" s="9"/>
      <c r="P125" s="9"/>
      <c r="Q125" s="9"/>
      <c r="R125" s="9">
        <v>2160299</v>
      </c>
      <c r="S125" s="9"/>
      <c r="T125" s="9" t="s">
        <v>339</v>
      </c>
      <c r="U125" s="9"/>
      <c r="V125" s="9"/>
      <c r="W125" s="25">
        <v>5.1624</v>
      </c>
    </row>
    <row r="126" s="2" customFormat="1" ht="24" spans="1:23">
      <c r="A126" s="9"/>
      <c r="B126" s="9"/>
      <c r="C126" s="9"/>
      <c r="D126" s="9"/>
      <c r="E126" s="11"/>
      <c r="F126" s="10"/>
      <c r="G126" s="9"/>
      <c r="H126" s="13"/>
      <c r="I126" s="9"/>
      <c r="J126" s="9"/>
      <c r="K126" s="9"/>
      <c r="L126" s="9" t="s">
        <v>561</v>
      </c>
      <c r="M126" s="9"/>
      <c r="N126" s="9">
        <v>1969</v>
      </c>
      <c r="O126" s="9"/>
      <c r="P126" s="9"/>
      <c r="Q126" s="9"/>
      <c r="R126" s="9">
        <v>2130335</v>
      </c>
      <c r="S126" s="9"/>
      <c r="T126" s="9" t="s">
        <v>339</v>
      </c>
      <c r="U126" s="9"/>
      <c r="V126" s="9"/>
      <c r="W126" s="25">
        <v>1957.285191</v>
      </c>
    </row>
    <row r="127" s="2" customFormat="1" spans="1:23">
      <c r="A127" s="9"/>
      <c r="B127" s="9"/>
      <c r="C127" s="9"/>
      <c r="D127" s="9"/>
      <c r="E127" s="11"/>
      <c r="F127" s="10"/>
      <c r="G127" s="9"/>
      <c r="H127" s="13"/>
      <c r="I127" s="9"/>
      <c r="J127" s="9"/>
      <c r="K127" s="9"/>
      <c r="L127" s="9" t="s">
        <v>70</v>
      </c>
      <c r="M127" s="9"/>
      <c r="N127" s="9">
        <v>289</v>
      </c>
      <c r="O127" s="9"/>
      <c r="P127" s="9"/>
      <c r="Q127" s="9"/>
      <c r="R127" s="9">
        <v>2220199</v>
      </c>
      <c r="S127" s="9"/>
      <c r="T127" s="9" t="s">
        <v>339</v>
      </c>
      <c r="U127" s="9"/>
      <c r="V127" s="9"/>
      <c r="W127" s="25">
        <v>289</v>
      </c>
    </row>
    <row r="128" s="2" customFormat="1" spans="1:23">
      <c r="A128" s="9"/>
      <c r="B128" s="9"/>
      <c r="C128" s="9"/>
      <c r="D128" s="9"/>
      <c r="E128" s="11"/>
      <c r="F128" s="10"/>
      <c r="G128" s="9"/>
      <c r="H128" s="13"/>
      <c r="I128" s="9"/>
      <c r="J128" s="9"/>
      <c r="K128" s="9"/>
      <c r="L128" s="9" t="s">
        <v>140</v>
      </c>
      <c r="M128" s="9"/>
      <c r="N128" s="9">
        <v>90.64</v>
      </c>
      <c r="O128" s="9"/>
      <c r="P128" s="9"/>
      <c r="Q128" s="9"/>
      <c r="R128" s="9">
        <v>21303</v>
      </c>
      <c r="S128" s="9"/>
      <c r="T128" s="9" t="s">
        <v>339</v>
      </c>
      <c r="U128" s="9"/>
      <c r="V128" s="9"/>
      <c r="W128" s="25">
        <v>90.64</v>
      </c>
    </row>
    <row r="129" s="2" customFormat="1" spans="1:23">
      <c r="A129" s="9"/>
      <c r="B129" s="9"/>
      <c r="C129" s="9"/>
      <c r="D129" s="9"/>
      <c r="E129" s="11"/>
      <c r="F129" s="10"/>
      <c r="G129" s="9"/>
      <c r="H129" s="13"/>
      <c r="I129" s="9"/>
      <c r="J129" s="9"/>
      <c r="K129" s="9"/>
      <c r="L129" s="9" t="s">
        <v>148</v>
      </c>
      <c r="M129" s="9"/>
      <c r="N129" s="9">
        <v>809.68</v>
      </c>
      <c r="O129" s="9"/>
      <c r="P129" s="9"/>
      <c r="Q129" s="9"/>
      <c r="R129" s="9">
        <v>2130199</v>
      </c>
      <c r="S129" s="9"/>
      <c r="T129" s="9" t="s">
        <v>339</v>
      </c>
      <c r="U129" s="9"/>
      <c r="V129" s="9"/>
      <c r="W129" s="25">
        <v>809.68</v>
      </c>
    </row>
    <row r="130" s="2" customFormat="1" ht="36" spans="1:23">
      <c r="A130" s="9"/>
      <c r="B130" s="9"/>
      <c r="C130" s="9"/>
      <c r="D130" s="9"/>
      <c r="E130" s="11"/>
      <c r="F130" s="10"/>
      <c r="G130" s="9"/>
      <c r="H130" s="13"/>
      <c r="I130" s="9"/>
      <c r="J130" s="9"/>
      <c r="K130" s="9"/>
      <c r="L130" s="9" t="s">
        <v>83</v>
      </c>
      <c r="M130" s="9"/>
      <c r="N130" s="9">
        <v>29.16</v>
      </c>
      <c r="O130" s="9"/>
      <c r="P130" s="9"/>
      <c r="Q130" s="9"/>
      <c r="R130" s="9">
        <v>2130135</v>
      </c>
      <c r="S130" s="9"/>
      <c r="T130" s="9" t="s">
        <v>339</v>
      </c>
      <c r="U130" s="9"/>
      <c r="V130" s="9"/>
      <c r="W130" s="25">
        <v>29.16</v>
      </c>
    </row>
    <row r="131" s="2" customFormat="1" spans="1:23">
      <c r="A131" s="9"/>
      <c r="B131" s="9"/>
      <c r="C131" s="9"/>
      <c r="D131" s="9"/>
      <c r="E131" s="11"/>
      <c r="F131" s="10"/>
      <c r="G131" s="9"/>
      <c r="H131" s="13"/>
      <c r="I131" s="9"/>
      <c r="J131" s="9"/>
      <c r="K131" s="9"/>
      <c r="L131" s="9" t="s">
        <v>166</v>
      </c>
      <c r="M131" s="9"/>
      <c r="N131" s="9">
        <v>643</v>
      </c>
      <c r="O131" s="9"/>
      <c r="P131" s="9"/>
      <c r="Q131" s="9"/>
      <c r="R131" s="9">
        <v>21307</v>
      </c>
      <c r="S131" s="9"/>
      <c r="T131" s="9" t="s">
        <v>339</v>
      </c>
      <c r="U131" s="9"/>
      <c r="V131" s="9"/>
      <c r="W131" s="25">
        <v>643</v>
      </c>
    </row>
    <row r="132" s="2" customFormat="1" spans="1:23">
      <c r="A132" s="9"/>
      <c r="B132" s="9"/>
      <c r="C132" s="9"/>
      <c r="D132" s="9"/>
      <c r="E132" s="11"/>
      <c r="F132" s="10"/>
      <c r="G132" s="9"/>
      <c r="H132" s="13"/>
      <c r="I132" s="9"/>
      <c r="J132" s="9"/>
      <c r="K132" s="9"/>
      <c r="L132" s="9" t="s">
        <v>166</v>
      </c>
      <c r="M132" s="9"/>
      <c r="N132" s="9">
        <v>203</v>
      </c>
      <c r="O132" s="9"/>
      <c r="P132" s="9"/>
      <c r="Q132" s="9"/>
      <c r="R132" s="9">
        <v>21307</v>
      </c>
      <c r="S132" s="9"/>
      <c r="T132" s="9" t="s">
        <v>339</v>
      </c>
      <c r="U132" s="9"/>
      <c r="V132" s="9"/>
      <c r="W132" s="25">
        <v>203</v>
      </c>
    </row>
    <row r="133" s="2" customFormat="1" spans="1:23">
      <c r="A133" s="9"/>
      <c r="B133" s="9"/>
      <c r="C133" s="9"/>
      <c r="D133" s="9"/>
      <c r="E133" s="11"/>
      <c r="F133" s="10"/>
      <c r="G133" s="9"/>
      <c r="H133" s="13"/>
      <c r="I133" s="9"/>
      <c r="J133" s="9"/>
      <c r="K133" s="9"/>
      <c r="L133" s="9" t="s">
        <v>166</v>
      </c>
      <c r="M133" s="9"/>
      <c r="N133" s="9">
        <v>389</v>
      </c>
      <c r="O133" s="9"/>
      <c r="P133" s="9"/>
      <c r="Q133" s="9"/>
      <c r="R133" s="9">
        <v>21307</v>
      </c>
      <c r="S133" s="9"/>
      <c r="T133" s="9" t="s">
        <v>339</v>
      </c>
      <c r="U133" s="9"/>
      <c r="V133" s="9"/>
      <c r="W133" s="25">
        <v>389</v>
      </c>
    </row>
    <row r="134" s="2" customFormat="1" ht="24" spans="1:23">
      <c r="A134" s="9"/>
      <c r="B134" s="9"/>
      <c r="C134" s="9"/>
      <c r="D134" s="9"/>
      <c r="E134" s="11"/>
      <c r="F134" s="10"/>
      <c r="G134" s="9"/>
      <c r="H134" s="13"/>
      <c r="I134" s="9"/>
      <c r="J134" s="9"/>
      <c r="K134" s="9"/>
      <c r="L134" s="9" t="s">
        <v>561</v>
      </c>
      <c r="M134" s="9"/>
      <c r="N134" s="9">
        <v>1643.28</v>
      </c>
      <c r="O134" s="9"/>
      <c r="P134" s="9"/>
      <c r="Q134" s="9"/>
      <c r="R134" s="9">
        <v>2130335</v>
      </c>
      <c r="S134" s="9"/>
      <c r="T134" s="9" t="s">
        <v>339</v>
      </c>
      <c r="U134" s="9"/>
      <c r="V134" s="9"/>
      <c r="W134" s="25">
        <v>1643.28</v>
      </c>
    </row>
    <row r="135" s="2" customFormat="1" spans="1:23">
      <c r="A135" s="9"/>
      <c r="B135" s="9"/>
      <c r="C135" s="9"/>
      <c r="D135" s="9"/>
      <c r="E135" s="11"/>
      <c r="F135" s="10"/>
      <c r="G135" s="9"/>
      <c r="H135" s="13"/>
      <c r="I135" s="9"/>
      <c r="J135" s="9"/>
      <c r="K135" s="9"/>
      <c r="L135" s="9" t="s">
        <v>153</v>
      </c>
      <c r="M135" s="9"/>
      <c r="N135" s="9">
        <v>809.11</v>
      </c>
      <c r="O135" s="9"/>
      <c r="P135" s="9"/>
      <c r="Q135" s="9"/>
      <c r="R135" s="9">
        <v>21302</v>
      </c>
      <c r="S135" s="9"/>
      <c r="T135" s="9" t="s">
        <v>339</v>
      </c>
      <c r="U135" s="9"/>
      <c r="V135" s="9"/>
      <c r="W135" s="25">
        <v>809.11</v>
      </c>
    </row>
    <row r="136" s="2" customFormat="1" ht="24" spans="1:23">
      <c r="A136" s="9"/>
      <c r="B136" s="9"/>
      <c r="C136" s="9"/>
      <c r="D136" s="9"/>
      <c r="E136" s="11"/>
      <c r="F136" s="10"/>
      <c r="G136" s="9"/>
      <c r="H136" s="13"/>
      <c r="I136" s="9"/>
      <c r="J136" s="9"/>
      <c r="K136" s="9"/>
      <c r="L136" s="9" t="s">
        <v>561</v>
      </c>
      <c r="M136" s="9"/>
      <c r="N136" s="9">
        <v>117.05</v>
      </c>
      <c r="O136" s="9"/>
      <c r="P136" s="9"/>
      <c r="Q136" s="9"/>
      <c r="R136" s="9">
        <v>2110804</v>
      </c>
      <c r="S136" s="9"/>
      <c r="T136" s="9" t="s">
        <v>339</v>
      </c>
      <c r="U136" s="9"/>
      <c r="V136" s="9"/>
      <c r="W136" s="25">
        <v>112.733103</v>
      </c>
    </row>
    <row r="137" s="2" customFormat="1" spans="1:23">
      <c r="A137" s="9"/>
      <c r="B137" s="9"/>
      <c r="C137" s="9"/>
      <c r="D137" s="9"/>
      <c r="E137" s="11"/>
      <c r="F137" s="10"/>
      <c r="G137" s="9"/>
      <c r="H137" s="13"/>
      <c r="I137" s="9"/>
      <c r="J137" s="9"/>
      <c r="K137" s="9"/>
      <c r="L137" s="9" t="s">
        <v>191</v>
      </c>
      <c r="M137" s="9"/>
      <c r="N137" s="9">
        <v>1.34</v>
      </c>
      <c r="O137" s="9"/>
      <c r="P137" s="9"/>
      <c r="Q137" s="9"/>
      <c r="R137" s="9">
        <v>2110402</v>
      </c>
      <c r="S137" s="9"/>
      <c r="T137" s="9" t="s">
        <v>339</v>
      </c>
      <c r="U137" s="9"/>
      <c r="V137" s="9"/>
      <c r="W137" s="25">
        <v>1.34</v>
      </c>
    </row>
    <row r="138" s="2" customFormat="1" spans="1:23">
      <c r="A138" s="9"/>
      <c r="B138" s="9"/>
      <c r="C138" s="9"/>
      <c r="D138" s="9"/>
      <c r="E138" s="11"/>
      <c r="F138" s="10"/>
      <c r="G138" s="9"/>
      <c r="H138" s="13"/>
      <c r="I138" s="9"/>
      <c r="J138" s="9"/>
      <c r="K138" s="9"/>
      <c r="L138" s="9" t="s">
        <v>191</v>
      </c>
      <c r="M138" s="9"/>
      <c r="N138" s="9">
        <v>10.7</v>
      </c>
      <c r="O138" s="9"/>
      <c r="P138" s="9"/>
      <c r="Q138" s="9"/>
      <c r="R138" s="9">
        <v>2110402</v>
      </c>
      <c r="S138" s="9"/>
      <c r="T138" s="9" t="s">
        <v>339</v>
      </c>
      <c r="U138" s="9"/>
      <c r="V138" s="9"/>
      <c r="W138" s="25">
        <v>10.7</v>
      </c>
    </row>
    <row r="139" s="2" customFormat="1" ht="24" spans="1:23">
      <c r="A139" s="9"/>
      <c r="B139" s="9"/>
      <c r="C139" s="9"/>
      <c r="D139" s="9"/>
      <c r="E139" s="11"/>
      <c r="F139" s="10"/>
      <c r="G139" s="9"/>
      <c r="H139" s="13"/>
      <c r="I139" s="9"/>
      <c r="J139" s="9"/>
      <c r="K139" s="9"/>
      <c r="L139" s="9" t="s">
        <v>561</v>
      </c>
      <c r="M139" s="9"/>
      <c r="N139" s="9">
        <v>79</v>
      </c>
      <c r="O139" s="9"/>
      <c r="P139" s="9"/>
      <c r="Q139" s="9"/>
      <c r="R139" s="9">
        <v>2130106</v>
      </c>
      <c r="S139" s="9"/>
      <c r="T139" s="9" t="s">
        <v>339</v>
      </c>
      <c r="U139" s="9"/>
      <c r="V139" s="9"/>
      <c r="W139" s="25">
        <v>79</v>
      </c>
    </row>
    <row r="140" s="2" customFormat="1" ht="24" spans="1:23">
      <c r="A140" s="9"/>
      <c r="B140" s="9"/>
      <c r="C140" s="9"/>
      <c r="D140" s="9"/>
      <c r="E140" s="11"/>
      <c r="F140" s="10"/>
      <c r="G140" s="9"/>
      <c r="H140" s="13"/>
      <c r="I140" s="9"/>
      <c r="J140" s="9"/>
      <c r="K140" s="9"/>
      <c r="L140" s="9" t="s">
        <v>561</v>
      </c>
      <c r="M140" s="9"/>
      <c r="N140" s="9">
        <v>40</v>
      </c>
      <c r="O140" s="9"/>
      <c r="P140" s="9"/>
      <c r="Q140" s="9"/>
      <c r="R140" s="9">
        <v>2111301</v>
      </c>
      <c r="S140" s="9"/>
      <c r="T140" s="9" t="s">
        <v>339</v>
      </c>
      <c r="U140" s="9"/>
      <c r="V140" s="9"/>
      <c r="W140" s="25">
        <v>40</v>
      </c>
    </row>
    <row r="141" s="2" customFormat="1" ht="24" spans="1:23">
      <c r="A141" s="9"/>
      <c r="B141" s="9"/>
      <c r="C141" s="9"/>
      <c r="D141" s="9"/>
      <c r="E141" s="11"/>
      <c r="F141" s="10"/>
      <c r="G141" s="9"/>
      <c r="H141" s="13"/>
      <c r="I141" s="9"/>
      <c r="J141" s="9"/>
      <c r="K141" s="9"/>
      <c r="L141" s="9" t="s">
        <v>561</v>
      </c>
      <c r="M141" s="9"/>
      <c r="N141" s="9">
        <f>(1157-528)</f>
        <v>629</v>
      </c>
      <c r="O141" s="9"/>
      <c r="P141" s="9"/>
      <c r="Q141" s="9"/>
      <c r="R141" s="9">
        <v>2130142</v>
      </c>
      <c r="S141" s="9"/>
      <c r="T141" s="9" t="s">
        <v>339</v>
      </c>
      <c r="U141" s="9"/>
      <c r="V141" s="9"/>
      <c r="W141" s="25">
        <v>580.155086</v>
      </c>
    </row>
    <row r="142" s="2" customFormat="1" ht="24" spans="1:23">
      <c r="A142" s="9">
        <v>77</v>
      </c>
      <c r="B142" s="9" t="s">
        <v>573</v>
      </c>
      <c r="C142" s="9" t="s">
        <v>574</v>
      </c>
      <c r="D142" s="9">
        <v>2019.09</v>
      </c>
      <c r="E142" s="11" t="s">
        <v>575</v>
      </c>
      <c r="F142" s="10" t="s">
        <v>576</v>
      </c>
      <c r="G142" s="9"/>
      <c r="H142" s="13" t="s">
        <v>328</v>
      </c>
      <c r="I142" s="9"/>
      <c r="J142" s="9"/>
      <c r="K142" s="9"/>
      <c r="L142" s="27" t="s">
        <v>287</v>
      </c>
      <c r="M142" s="9">
        <f>SUM(N142:Q143)</f>
        <v>9736.56</v>
      </c>
      <c r="N142" s="9">
        <v>6894.56</v>
      </c>
      <c r="O142" s="9"/>
      <c r="P142" s="9"/>
      <c r="Q142" s="9"/>
      <c r="R142" s="27">
        <v>2140602</v>
      </c>
      <c r="S142" s="27">
        <v>2130504</v>
      </c>
      <c r="T142" s="9" t="s">
        <v>339</v>
      </c>
      <c r="U142" s="9"/>
      <c r="V142" s="9">
        <v>2019.11</v>
      </c>
      <c r="W142" s="25">
        <v>5748.283696</v>
      </c>
    </row>
    <row r="143" s="2" customFormat="1" ht="77" customHeight="1" spans="1:23">
      <c r="A143" s="9"/>
      <c r="B143" s="9"/>
      <c r="C143" s="9"/>
      <c r="D143" s="9"/>
      <c r="E143" s="11"/>
      <c r="F143" s="10"/>
      <c r="G143" s="9"/>
      <c r="H143" s="13"/>
      <c r="I143" s="9"/>
      <c r="J143" s="9"/>
      <c r="K143" s="9"/>
      <c r="L143" s="27" t="s">
        <v>329</v>
      </c>
      <c r="M143" s="9"/>
      <c r="N143" s="9">
        <v>2842</v>
      </c>
      <c r="O143" s="9"/>
      <c r="P143" s="9"/>
      <c r="Q143" s="9"/>
      <c r="R143" s="27">
        <v>21305</v>
      </c>
      <c r="S143" s="27">
        <v>2130504</v>
      </c>
      <c r="T143" s="9" t="s">
        <v>330</v>
      </c>
      <c r="U143" s="9"/>
      <c r="V143" s="9"/>
      <c r="W143" s="25">
        <v>0</v>
      </c>
    </row>
    <row r="144" s="2" customFormat="1" ht="154" customHeight="1" spans="1:23">
      <c r="A144" s="9">
        <v>78</v>
      </c>
      <c r="B144" s="9" t="s">
        <v>577</v>
      </c>
      <c r="C144" s="9" t="s">
        <v>362</v>
      </c>
      <c r="D144" s="9">
        <v>2019.06</v>
      </c>
      <c r="E144" s="11" t="s">
        <v>575</v>
      </c>
      <c r="F144" s="10" t="s">
        <v>578</v>
      </c>
      <c r="G144" s="9"/>
      <c r="H144" s="13" t="s">
        <v>328</v>
      </c>
      <c r="I144" s="9"/>
      <c r="J144" s="9"/>
      <c r="K144" s="9">
        <v>2506</v>
      </c>
      <c r="L144" s="9" t="s">
        <v>541</v>
      </c>
      <c r="M144" s="9">
        <f>SUM(N144:Q144)</f>
        <v>1000</v>
      </c>
      <c r="N144" s="9">
        <v>1000</v>
      </c>
      <c r="O144" s="9"/>
      <c r="P144" s="9"/>
      <c r="Q144" s="9"/>
      <c r="R144" s="9">
        <v>21305</v>
      </c>
      <c r="S144" s="9">
        <v>2130504</v>
      </c>
      <c r="T144" s="9" t="s">
        <v>330</v>
      </c>
      <c r="U144" s="9"/>
      <c r="V144" s="9">
        <v>2019.08</v>
      </c>
      <c r="W144" s="25">
        <v>810.089777</v>
      </c>
    </row>
    <row r="145" s="2" customFormat="1" ht="63" customHeight="1" spans="1:23">
      <c r="A145" s="9">
        <v>79</v>
      </c>
      <c r="B145" s="9" t="s">
        <v>579</v>
      </c>
      <c r="C145" s="9" t="s">
        <v>356</v>
      </c>
      <c r="D145" s="9">
        <v>2019.07</v>
      </c>
      <c r="E145" s="11" t="s">
        <v>580</v>
      </c>
      <c r="F145" s="12" t="s">
        <v>581</v>
      </c>
      <c r="G145" s="9"/>
      <c r="H145" s="13" t="s">
        <v>328</v>
      </c>
      <c r="I145" s="9"/>
      <c r="J145" s="9"/>
      <c r="K145" s="9">
        <v>5420</v>
      </c>
      <c r="L145" s="9" t="s">
        <v>287</v>
      </c>
      <c r="M145" s="9">
        <f>SUM(N145:Q145)</f>
        <v>510</v>
      </c>
      <c r="N145" s="9">
        <v>510</v>
      </c>
      <c r="O145" s="9"/>
      <c r="P145" s="9"/>
      <c r="Q145" s="9"/>
      <c r="R145" s="9">
        <v>2140602</v>
      </c>
      <c r="S145" s="9">
        <v>2130504</v>
      </c>
      <c r="T145" s="9" t="s">
        <v>339</v>
      </c>
      <c r="U145" s="9"/>
      <c r="V145" s="9">
        <v>2019.09</v>
      </c>
      <c r="W145" s="25">
        <v>458.908565</v>
      </c>
    </row>
    <row r="146" s="2" customFormat="1" ht="48" spans="1:23">
      <c r="A146" s="9">
        <v>80</v>
      </c>
      <c r="B146" s="9" t="s">
        <v>582</v>
      </c>
      <c r="C146" s="9" t="s">
        <v>583</v>
      </c>
      <c r="D146" s="14" t="s">
        <v>584</v>
      </c>
      <c r="E146" s="11" t="s">
        <v>539</v>
      </c>
      <c r="F146" s="12" t="s">
        <v>585</v>
      </c>
      <c r="G146" s="9"/>
      <c r="H146" s="13" t="s">
        <v>328</v>
      </c>
      <c r="I146" s="9"/>
      <c r="J146" s="9"/>
      <c r="K146" s="9">
        <v>2003</v>
      </c>
      <c r="L146" s="9" t="s">
        <v>561</v>
      </c>
      <c r="M146" s="9">
        <v>750</v>
      </c>
      <c r="N146" s="9">
        <v>750</v>
      </c>
      <c r="O146" s="9"/>
      <c r="P146" s="9"/>
      <c r="Q146" s="9"/>
      <c r="R146" s="9">
        <v>2130599</v>
      </c>
      <c r="S146" s="9">
        <v>2130504</v>
      </c>
      <c r="T146" s="9" t="s">
        <v>330</v>
      </c>
      <c r="U146" s="9"/>
      <c r="V146" s="14" t="s">
        <v>584</v>
      </c>
      <c r="W146" s="25">
        <v>657.370909</v>
      </c>
    </row>
  </sheetData>
  <autoFilter ref="N9:O146">
    <extLst/>
  </autoFilter>
  <mergeCells count="188">
    <mergeCell ref="A1:B1"/>
    <mergeCell ref="A2:U2"/>
    <mergeCell ref="A3:C3"/>
    <mergeCell ref="F3:H3"/>
    <mergeCell ref="L3:N3"/>
    <mergeCell ref="R3:T3"/>
    <mergeCell ref="G4:J4"/>
    <mergeCell ref="M4:Q4"/>
    <mergeCell ref="R4:S4"/>
    <mergeCell ref="A6:F6"/>
    <mergeCell ref="A4:A5"/>
    <mergeCell ref="A27:A28"/>
    <mergeCell ref="A42:A43"/>
    <mergeCell ref="A52:A53"/>
    <mergeCell ref="A54:A55"/>
    <mergeCell ref="A66:A67"/>
    <mergeCell ref="A69:A71"/>
    <mergeCell ref="A78:A82"/>
    <mergeCell ref="A91:A102"/>
    <mergeCell ref="A103:A123"/>
    <mergeCell ref="A124:A141"/>
    <mergeCell ref="A142:A143"/>
    <mergeCell ref="B4:B5"/>
    <mergeCell ref="B27:B28"/>
    <mergeCell ref="B42:B43"/>
    <mergeCell ref="B52:B53"/>
    <mergeCell ref="B54:B55"/>
    <mergeCell ref="B66:B67"/>
    <mergeCell ref="B69:B71"/>
    <mergeCell ref="B78:B82"/>
    <mergeCell ref="B91:B102"/>
    <mergeCell ref="B103:B123"/>
    <mergeCell ref="B124:B141"/>
    <mergeCell ref="B142:B143"/>
    <mergeCell ref="C4:C5"/>
    <mergeCell ref="C27:C28"/>
    <mergeCell ref="C42:C43"/>
    <mergeCell ref="C52:C53"/>
    <mergeCell ref="C54:C55"/>
    <mergeCell ref="C66:C67"/>
    <mergeCell ref="C69:C71"/>
    <mergeCell ref="C78:C82"/>
    <mergeCell ref="C91:C102"/>
    <mergeCell ref="C103:C123"/>
    <mergeCell ref="C124:C141"/>
    <mergeCell ref="C142:C143"/>
    <mergeCell ref="D4:D5"/>
    <mergeCell ref="D27:D28"/>
    <mergeCell ref="D42:D43"/>
    <mergeCell ref="D52:D53"/>
    <mergeCell ref="D54:D55"/>
    <mergeCell ref="D66:D67"/>
    <mergeCell ref="D69:D71"/>
    <mergeCell ref="D78:D82"/>
    <mergeCell ref="D91:D102"/>
    <mergeCell ref="D103:D123"/>
    <mergeCell ref="D124:D141"/>
    <mergeCell ref="D142:D143"/>
    <mergeCell ref="E4:E5"/>
    <mergeCell ref="E27:E28"/>
    <mergeCell ref="E42:E43"/>
    <mergeCell ref="E52:E53"/>
    <mergeCell ref="E54:E55"/>
    <mergeCell ref="E66:E67"/>
    <mergeCell ref="E69:E71"/>
    <mergeCell ref="E78:E82"/>
    <mergeCell ref="E91:E102"/>
    <mergeCell ref="E103:E123"/>
    <mergeCell ref="E124:E141"/>
    <mergeCell ref="E142:E143"/>
    <mergeCell ref="F4:F5"/>
    <mergeCell ref="F27:F28"/>
    <mergeCell ref="F42:F43"/>
    <mergeCell ref="F52:F53"/>
    <mergeCell ref="F54:F55"/>
    <mergeCell ref="F66:F67"/>
    <mergeCell ref="F69:F71"/>
    <mergeCell ref="F78:F82"/>
    <mergeCell ref="F91:F102"/>
    <mergeCell ref="F103:F123"/>
    <mergeCell ref="F124:F141"/>
    <mergeCell ref="F142:F143"/>
    <mergeCell ref="G27:G28"/>
    <mergeCell ref="G42:G43"/>
    <mergeCell ref="G52:G53"/>
    <mergeCell ref="G54:G55"/>
    <mergeCell ref="G66:G67"/>
    <mergeCell ref="G69:G71"/>
    <mergeCell ref="G78:G82"/>
    <mergeCell ref="G91:G102"/>
    <mergeCell ref="G103:G123"/>
    <mergeCell ref="G124:G141"/>
    <mergeCell ref="G142:G143"/>
    <mergeCell ref="H27:H28"/>
    <mergeCell ref="H42:H43"/>
    <mergeCell ref="H52:H53"/>
    <mergeCell ref="H54:H55"/>
    <mergeCell ref="H66:H67"/>
    <mergeCell ref="H69:H71"/>
    <mergeCell ref="H78:H82"/>
    <mergeCell ref="H91:H102"/>
    <mergeCell ref="H103:H123"/>
    <mergeCell ref="H124:H141"/>
    <mergeCell ref="H142:H143"/>
    <mergeCell ref="I27:I28"/>
    <mergeCell ref="I42:I43"/>
    <mergeCell ref="I52:I53"/>
    <mergeCell ref="I54:I55"/>
    <mergeCell ref="I66:I67"/>
    <mergeCell ref="I69:I71"/>
    <mergeCell ref="I78:I82"/>
    <mergeCell ref="I91:I102"/>
    <mergeCell ref="I103:I123"/>
    <mergeCell ref="I124:I141"/>
    <mergeCell ref="I142:I143"/>
    <mergeCell ref="J27:J28"/>
    <mergeCell ref="J42:J43"/>
    <mergeCell ref="J52:J53"/>
    <mergeCell ref="J54:J55"/>
    <mergeCell ref="J66:J67"/>
    <mergeCell ref="J69:J71"/>
    <mergeCell ref="J78:J82"/>
    <mergeCell ref="J91:J102"/>
    <mergeCell ref="J103:J123"/>
    <mergeCell ref="J124:J141"/>
    <mergeCell ref="J142:J143"/>
    <mergeCell ref="K4:K5"/>
    <mergeCell ref="K27:K28"/>
    <mergeCell ref="K42:K43"/>
    <mergeCell ref="K52:K53"/>
    <mergeCell ref="K54:K55"/>
    <mergeCell ref="K66:K67"/>
    <mergeCell ref="K69:K71"/>
    <mergeCell ref="K78:K82"/>
    <mergeCell ref="K91:K102"/>
    <mergeCell ref="K103:K123"/>
    <mergeCell ref="K124:K141"/>
    <mergeCell ref="K142:K143"/>
    <mergeCell ref="L4:L5"/>
    <mergeCell ref="M27:M28"/>
    <mergeCell ref="M42:M43"/>
    <mergeCell ref="M52:M53"/>
    <mergeCell ref="M54:M55"/>
    <mergeCell ref="M66:M67"/>
    <mergeCell ref="M69:M71"/>
    <mergeCell ref="M78:M82"/>
    <mergeCell ref="M91:M102"/>
    <mergeCell ref="M103:M123"/>
    <mergeCell ref="M124:M141"/>
    <mergeCell ref="M142:M143"/>
    <mergeCell ref="O27:O28"/>
    <mergeCell ref="O124:O141"/>
    <mergeCell ref="O142:O143"/>
    <mergeCell ref="P27:P28"/>
    <mergeCell ref="P124:P141"/>
    <mergeCell ref="P142:P143"/>
    <mergeCell ref="Q27:Q28"/>
    <mergeCell ref="Q124:Q141"/>
    <mergeCell ref="Q142:Q143"/>
    <mergeCell ref="S91:S102"/>
    <mergeCell ref="S103:S122"/>
    <mergeCell ref="S124:S141"/>
    <mergeCell ref="T4:T5"/>
    <mergeCell ref="U4:U5"/>
    <mergeCell ref="U27:U28"/>
    <mergeCell ref="U42:U43"/>
    <mergeCell ref="U52:U53"/>
    <mergeCell ref="U54:U55"/>
    <mergeCell ref="U66:U67"/>
    <mergeCell ref="U69:U71"/>
    <mergeCell ref="U78:U82"/>
    <mergeCell ref="U91:U102"/>
    <mergeCell ref="U103:U123"/>
    <mergeCell ref="U124:U141"/>
    <mergeCell ref="U142:U143"/>
    <mergeCell ref="V4:V5"/>
    <mergeCell ref="V27:V28"/>
    <mergeCell ref="V42:V43"/>
    <mergeCell ref="V52:V53"/>
    <mergeCell ref="V54:V55"/>
    <mergeCell ref="V66:V67"/>
    <mergeCell ref="V69:V71"/>
    <mergeCell ref="V78:V82"/>
    <mergeCell ref="V91:V102"/>
    <mergeCell ref="V103:V123"/>
    <mergeCell ref="V124:V141"/>
    <mergeCell ref="V142:V143"/>
    <mergeCell ref="W4:W5"/>
  </mergeCells>
  <pageMargins left="0.700694444444445" right="0.700694444444445" top="0.751388888888889" bottom="0.751388888888889" header="0.298611111111111" footer="0.298611111111111"/>
  <pageSetup paperSize="8" scale="61" fitToHeight="0" orientation="landscape" horizontalDpi="600"/>
  <headerFooter>
    <oddFooter>&amp;C第 &amp;P 页，共 &amp;N 页</oddFooter>
  </headerFooter>
  <rowBreaks count="5" manualBreakCount="5">
    <brk id="62" max="16383" man="1"/>
    <brk id="72" max="16383" man="1"/>
    <brk id="76" max="16383" man="1"/>
    <brk id="89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进度台账</vt:lpstr>
      <vt:lpstr>附件2</vt:lpstr>
      <vt:lpstr>附件3</vt:lpstr>
      <vt:lpstr>和田市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2019-11-28T21:43:37Z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