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表1!$A$7:$AL$22</definedName>
    <definedName name="_xlnm.Print_Area" localSheetId="0">表1!$A$2:$AL$22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<sst xmlns="http://schemas.openxmlformats.org/spreadsheetml/2006/main" count="292" uniqueCount="241">
  <si>
    <t>和田市2019年第二批中央财政专项扶贫资金项目计划表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</si>
  <si>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</si>
  <si>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</si>
  <si>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</si>
  <si>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</si>
  <si>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</si>
  <si>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</si>
  <si>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</si>
  <si>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</si>
  <si>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</si>
  <si>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</si>
  <si>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</si>
  <si>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</si>
  <si>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</si>
  <si>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</si>
  <si>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</si>
  <si>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</si>
  <si>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</si>
  <si>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</si>
  <si>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</si>
  <si>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</si>
  <si>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</si>
  <si>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</si>
  <si>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</si>
  <si>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</si>
  <si>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</si>
  <si>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</si>
  <si>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</si>
  <si>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</si>
  <si>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</si>
  <si>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</si>
  <si>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</si>
  <si>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</si>
  <si>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</si>
  <si>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</si>
  <si>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</si>
  <si>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</si>
  <si>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</si>
  <si>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</si>
  <si>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</si>
  <si>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</si>
  <si>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</si>
  <si>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</si>
  <si>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</si>
  <si>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</si>
  <si>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</si>
  <si>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</si>
  <si>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HTS2019-100（2）</t>
  </si>
  <si>
    <t>和田市贫困户兔笼购置项目（一期）</t>
  </si>
  <si>
    <t>畜牧</t>
  </si>
  <si>
    <t>新建</t>
  </si>
  <si>
    <t>阿克恰勒乡、肖尔巴格乡、吉亚乡、拉斯奎镇、伊里其乡、吐沙拉镇、玉龙喀什镇</t>
  </si>
  <si>
    <t>2019-2019</t>
  </si>
  <si>
    <t>对358户贫困户购置的3232组兔笼给予奖补，每组奖补450元。其中：阿克恰勒乡532组（尕宗村63组、其格勒克村264组、肖尔巴格村18组、苏克墩村187组）；肖尔巴格乡2123组（阿克塔什村22组、阿依丁库勒村1028组、铁热克吾斯塘村41组、尕宗村215组、巴什铁热克村233组、其迪尔村11组、阿亚阿曲村546组、热依木巴格村27组）；吉亚乡83组（艾里玛塔木村30组、巴什兰干村15组、欧吞其尧勒村4组、苏亚兰干村29组、亚吐格曼村5组）；拉斯奎镇54组（乃扎尔巴格村54组）；伊力其乡247组（阿特巴扎村32组、托甫恰村15组、肖拉克村139组、亚甫拉克村30组、夏马勒巴格村31组）；吐沙拉乡59组（斯普斯亚村48组；斯亚11组）玉龙喀什镇134组（阿亚格依格孜艾日克村134组）。通过项目的实施，可促进贫困户发展兔子养殖产业增加收入。</t>
  </si>
  <si>
    <t>农业农村局、各乡镇</t>
  </si>
  <si>
    <t>赵锋伟、各乡镇党委书记</t>
  </si>
  <si>
    <t>买买提艾沙·肉孜</t>
  </si>
  <si>
    <t>HTS2019-20</t>
  </si>
  <si>
    <t>和田市贫困户鹅舍建设项目</t>
  </si>
  <si>
    <t xml:space="preserve">
五乡三镇</t>
  </si>
  <si>
    <t>新建鹅舍1512座，每座面积不低于20平方米，每座最高给予1000元的奖补，通过建设鹅舍，可促进贫困户通过发展鹅养殖实现庭院增收。其中：古江巴格乡44座（塔木巴格霍伊拉村4座、特根拉村8座、托万古江村2座、巴什古江村21座、如克村6座、恰开什村3座）；伊里其乡715座（纳瓦格村8座、肖拉克村139座、阿热勒村8座、托万阿热勒村15座、托普恰村151座、赛其阿克塔什村84座、阿热肖拉克村6座、阿热坎特村50座、依盖其村175座、阿克铁热克村3座、亚甫拉克村50座、肖尔巴格村14座、夏马勒巴格村12座）；玉龙喀什镇173座（阿鲁博依村58座、阿勒提来村5座、阿亚格依格孜艾日克村10座、克格艾热克村2座、永巴扎村1座、巴什米克拉村1座、纳热格其村4座、库提其村6座、阿克其格村3座、兰干村2座、阿亚格米克拉村68座、依盖其村13座）；肖尔巴格乡58座（库木巴格村1座、尕宗村12座、巴什铁热克村42座、巴什阿曲村1座、阿尔要勒村1座、英巴格村1座）；阿克恰勒乡151座（阿克塔什村14座、阿曲村3座、尕宗村12座、其拉力克村1座、其格勒克村47座、苏克墩村45座、托甫恰村27座、肖尔巴格村2座）；吐沙拉镇50座（普提拉什村11座、玛加村14座、喀提其村8座、阿克提其村5座、加拉勒巴格村3座、坎特艾日克村2座、吐居克村3座、托库孜拱拜孜村3座、克孜克代瓦孜村1座）；吉亚乡新建271座（塔吾阿孜村1座、巴什兰干村9座、吉勒尕艾日克村32座、库塔孜买里村13座、阔恰村2座、库木巴格村3座、艾力玛塔木村5座、克尔帕买里村5座、阿克买里村68座、夏克买里村24座、阿孜乃巴扎村30座、亚吐格曼村2座、铁热克力克村12座、喀勒特吐格曼村27座、巴什吐格曼村1村、金叶村18座、玉叶村19座）；拉斯奎镇50座（阿热果勒13座、墩阔恰村7座、库勒来克村5座、博斯坦阿勒迪村1座、其盖布隆村5座、阿瓦提村2座、阿克塔什8座、阔什库勒村7座、巴什拉斯奎村2座）。（其中：中央扶贫发展资金一期52.5万元，中央扶贫发展资金资金二期安排98.7万元）</t>
  </si>
  <si>
    <t>户</t>
  </si>
  <si>
    <t>中央扶贫发展资金一期已安排52.5万元</t>
  </si>
  <si>
    <t>HTS2019-111（2）</t>
  </si>
  <si>
    <t xml:space="preserve">和田市拉斯奎镇贫困户就业创业农贸市场项目 </t>
  </si>
  <si>
    <t>其他</t>
  </si>
  <si>
    <t>拉斯奎镇</t>
  </si>
  <si>
    <t xml:space="preserve">在拉斯奎镇巴什拉斯奎村新建占地面积为42045.45平方米农贸市场1座，并配套给排水电力及其他相关附属设施。新建建筑面积12190.2平方米，其中主要包括新建扶贫基地7831.37平方米，室内交易大棚3744.76平方米，冷库61.75平方米，遮阴棚442.32平方米，垃圾收集点110平方米，设置活动摊位240个；可提供不少于300个就业岗位，其中可解决90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1500万元，二期安排1300万元）
</t>
  </si>
  <si>
    <t>座</t>
  </si>
  <si>
    <t>市场监督管理局、拉斯奎镇</t>
  </si>
  <si>
    <t>钟鸣、拉斯奎镇</t>
  </si>
  <si>
    <t>陆航</t>
  </si>
  <si>
    <t>一期安排已安排1500万元</t>
  </si>
  <si>
    <t>HTS2019-111（3）</t>
  </si>
  <si>
    <t>和田市吐沙拉镇贫困户就业创业农贸市场项目</t>
  </si>
  <si>
    <t>吐沙拉镇</t>
  </si>
  <si>
    <t xml:space="preserve">在吐沙拉镇喀提其村新建占地面积为36589.5平方米农贸市场1座，并配套给排水电力及其他相关附属设施。新建建筑面积为10977.97平方米，其中主要包括新建扶贫基地8118.08平方米，室内轻钢结构彩钢交易柜台区1408.89平方米，敞开轻钢结构彩钢遮阴棚1174.05平方米，保鲜库228.95平方米，垃圾收集点48平方米，设置摊位80个；可提供不少于100个就业岗位，其中可解决30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2100万元，二期安排500万元）
</t>
  </si>
  <si>
    <t>市场监督管理局、吐沙拉镇</t>
  </si>
  <si>
    <t>钟鸣、候锦锋</t>
  </si>
  <si>
    <t>一期安排已安排2100万元</t>
  </si>
  <si>
    <t>HTS2019-119</t>
  </si>
  <si>
    <t>和田市片区就业基地新建标准化扶贫车间项目</t>
  </si>
  <si>
    <t>伊里其乡、拉斯奎镇、吐沙拉镇</t>
  </si>
  <si>
    <t xml:space="preserve">片区就业基地新建标准化扶贫车间21487.14平方米，并配套相关附属设施；可解决1410个就业岗位，其中解决490名贫困户就近就地就业；其中：伊里其乡片区就业基地新建6441.43平方米，计划投资1360万元；可解决420个就业岗位，其中解决138名贫困户就近就地就业；拉斯奎镇片区就业基地新建7563.9平方米，计划投资1400万元，可解决490个就业岗位，其中解决163名贫困户就近就地就业；吐沙拉镇片区就业基地新建7481.81平方米，计划投资1542.4万元；可解决500个就业岗位，其中解决189名贫困户就近就地就业。
    </t>
  </si>
  <si>
    <t>平方米</t>
  </si>
  <si>
    <t>商务和工业信息化局、伊里其乡、拉斯奎镇、吐沙拉镇</t>
  </si>
  <si>
    <t>艾则孜·艾力、刘志勇、韩凤鸣、侯锦峰</t>
  </si>
  <si>
    <t>范徽忠</t>
  </si>
  <si>
    <t>HTS2019-160</t>
  </si>
  <si>
    <t>和田市吉亚乡菌种基地建设项目</t>
  </si>
  <si>
    <t>农业</t>
  </si>
  <si>
    <t>吉亚乡</t>
  </si>
  <si>
    <t>投入3444万元（其中：扶贫资金投入1700万元，企业自筹1744万元）。在吉亚乡新建菌种基地一座；主要包括新建菌种车间、菌棒生产车间、保鲜库、烘干车间、香菇种植大棚100座、养菌棚30座以及附属用房等其他附属设施。其中：1、企业自筹资金建设项目由企业自行实施，主要包括新建菌种车间、菌棒生产车间、保鲜库、烘干车间以及附属用房等其他附属设施。2、扶贫资金主要用于新建100座香菇种植大棚和30座养菌棚（香菇种植大棚每座14万元，养菌棚每座10万元），项目建成后产权归2019年吉亚乡拟退出的10个深度贫困村所有；项目采取资产托管方式，由新疆昆仑天珍农业科技有限公司运营使用，每年按投入扶贫资金的8%收取（40%用于壮大村集体经济），60%由村集体统一设定公益岗位，贫困户通过劳动获得工资性收益。可解决就业岗位200个（含临时就业），其中贫困户110名；并可带动102名贫困户受益。（扶贫资金建设项目一期安排788.31万元，二期安排911.69万元）</t>
  </si>
  <si>
    <t>农业农村局、吉亚乡</t>
  </si>
  <si>
    <t>赵锋伟、程毅</t>
  </si>
  <si>
    <t>刘为浩</t>
  </si>
  <si>
    <t>第一批少数民族发展资金已安排788.31万元</t>
  </si>
  <si>
    <t>HTS2019-105（3）</t>
  </si>
  <si>
    <t>和田市古江巴格乡曲吉来村冷库建设项目</t>
  </si>
  <si>
    <t>古江巴格乡</t>
  </si>
  <si>
    <t>在曲吉来村新建300吨冷库1座并配套附属设施，产权归村集体所有。租赁给企业使用，收益由村集体统一设定公益岗位，贫困户通过劳动获得工资性收益。可解决2名贫困户临时务工，带动6名贫困户受益；并且可带动曲吉来村蔬菜种植产业发展。</t>
  </si>
  <si>
    <t>农业农村局、古江巴格乡</t>
  </si>
  <si>
    <t>赵锋伟、鲁大全</t>
  </si>
  <si>
    <t>HTS2019-80（1）</t>
  </si>
  <si>
    <t>和田市黑尼水厂农村饮水安全巩固提升工程</t>
  </si>
  <si>
    <t>水利</t>
  </si>
  <si>
    <t>改建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</si>
  <si>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</si>
  <si>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已安排2194.77万元，本次安排资金2552.77万元，缺口资金4846.41万元用后续上级下达涉农整合等资金补充）。</t>
  </si>
  <si>
    <t>公里</t>
  </si>
  <si>
    <t>水利局</t>
  </si>
  <si>
    <t>郭新忠、孙天宾</t>
  </si>
  <si>
    <t>缺口资金4846.41万元在后续下达资金中补充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</si>
  <si>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</si>
  <si>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</si>
  <si>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</si>
  <si>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</si>
  <si>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</si>
  <si>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</si>
  <si>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</si>
  <si>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</si>
  <si>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</si>
  <si>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</si>
  <si>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</si>
  <si>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</si>
  <si>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</si>
  <si>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</si>
  <si>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</si>
  <si>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</si>
  <si>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</si>
  <si>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</si>
  <si>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</si>
  <si>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</si>
  <si>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</si>
  <si>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</si>
  <si>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</si>
  <si>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</si>
  <si>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</si>
  <si>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</si>
  <si>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</si>
  <si>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</si>
  <si>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</si>
  <si>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</si>
  <si>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</si>
  <si>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</si>
  <si>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</si>
  <si>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</si>
  <si>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</si>
  <si>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</si>
  <si>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</si>
  <si>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兔子（笼）</t>
  </si>
  <si>
    <t>组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</si>
  <si>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</si>
  <si>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</si>
  <si>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</si>
  <si>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</si>
  <si>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</si>
  <si>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</si>
  <si>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</si>
  <si>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</si>
  <si>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</si>
  <si>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</si>
  <si>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</si>
  <si>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</si>
  <si>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</si>
  <si>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</si>
  <si>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</si>
  <si>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</si>
  <si>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</si>
  <si>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</si>
  <si>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</si>
  <si>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</si>
  <si>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个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</si>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</sst>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177" formatCode="0.0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indexed="10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36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2" fillId="2" borderId="15" applyNumberFormat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36" fillId="11" borderId="11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12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3" xfId="1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L147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BK10" sqref="BK10"/>
    </sheetView>
  </sheetViews>
  <sheetFormatPr defaultColWidth="10" defaultRowHeight="13.5"/>
  <cols>
    <col min="1" max="1" width="29.3833333333333" style="52" customWidth="1"/>
    <col min="2" max="2" width="42.5" style="52" customWidth="1"/>
    <col min="3" max="3" width="83.1333333333333" style="52" customWidth="1"/>
    <col min="4" max="4" width="25.5" style="52" customWidth="1"/>
    <col min="5" max="5" width="23.1333333333333" style="52" customWidth="1"/>
    <col min="6" max="6" width="75.6333333333333" style="52" customWidth="1"/>
    <col min="7" max="7" width="53.1333333333333" style="52" customWidth="1"/>
    <col min="8" max="8" width="255" style="53" customWidth="1"/>
    <col min="9" max="9" width="19.5" style="52" customWidth="1"/>
    <col min="10" max="10" width="34.3833333333333" style="52" hidden="1" customWidth="1"/>
    <col min="11" max="11" width="13.75" style="52" hidden="1" customWidth="1"/>
    <col min="12" max="15" width="12.5" style="52" hidden="1" customWidth="1"/>
    <col min="16" max="16" width="88.75" style="52" customWidth="1"/>
    <col min="17" max="17" width="55.6333333333333" style="52" customWidth="1"/>
    <col min="18" max="18" width="45.6333333333333" style="52" customWidth="1"/>
    <col min="19" max="19" width="40" style="52" customWidth="1"/>
    <col min="20" max="22" width="32.5" style="52" customWidth="1"/>
    <col min="23" max="23" width="54.3833333333333" style="52" customWidth="1"/>
    <col min="24" max="25" width="50" style="52" customWidth="1"/>
    <col min="26" max="26" width="45" style="52" customWidth="1"/>
    <col min="27" max="27" width="31.25" style="52" customWidth="1"/>
    <col min="28" max="28" width="42.5" style="52" customWidth="1"/>
    <col min="29" max="29" width="45.6333333333333" style="52" customWidth="1"/>
    <col min="30" max="30" width="51.8833333333333" style="52" customWidth="1"/>
    <col min="31" max="31" width="47.5" style="52" customWidth="1"/>
    <col min="32" max="32" width="51.8833333333333" style="52" customWidth="1"/>
    <col min="33" max="33" width="40.6333333333333" style="52" customWidth="1"/>
    <col min="34" max="34" width="32" style="52" customWidth="1"/>
    <col min="35" max="35" width="31.25" style="52" customWidth="1"/>
    <col min="36" max="36" width="42.6833333333333" style="52" customWidth="1"/>
    <col min="37" max="37" width="23.725" style="52" customWidth="1"/>
    <col min="38" max="38" width="27.5" style="54" customWidth="1"/>
    <col min="39" max="16384" width="10" style="46"/>
  </cols>
  <sheetData>
    <row r="2" s="46" customFormat="1" ht="187" customHeight="1" spans="1:38">
      <c r="A2" s="55" t="s">
        <v>0</v>
      </c>
      <c r="B2" s="55"/>
      <c r="C2" s="55"/>
      <c r="D2" s="55"/>
      <c r="E2" s="55"/>
      <c r="F2" s="55"/>
      <c r="G2" s="55"/>
      <c r="H2" s="56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="46" customFormat="1" ht="97" customHeight="1" spans="1:38">
      <c r="A3" s="57" t="s">
        <v>1</v>
      </c>
      <c r="B3" s="57"/>
      <c r="C3" s="57"/>
      <c r="D3" s="57"/>
      <c r="E3" s="57"/>
      <c r="F3" s="57"/>
      <c r="G3" s="55"/>
      <c r="H3" s="56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4" s="47" customFormat="1" ht="131" customHeight="1" spans="1:38">
      <c r="A4" s="58" t="s">
        <v>2</v>
      </c>
      <c r="B4" s="58" t="s">
        <v>3</v>
      </c>
      <c r="C4" s="58" t="s">
        <v>4</v>
      </c>
      <c r="D4" s="58" t="s">
        <v>5</v>
      </c>
      <c r="E4" s="58" t="s">
        <v>6</v>
      </c>
      <c r="F4" s="58" t="s">
        <v>7</v>
      </c>
      <c r="G4" s="58" t="s">
        <v>8</v>
      </c>
      <c r="H4" s="58" t="s">
        <v>9</v>
      </c>
      <c r="I4" s="58" t="s">
        <v>10</v>
      </c>
      <c r="J4" s="58" t="s">
        <v>11</v>
      </c>
      <c r="K4" s="58" t="s">
        <v>12</v>
      </c>
      <c r="L4" s="58"/>
      <c r="M4" s="58"/>
      <c r="N4" s="58"/>
      <c r="O4" s="58"/>
      <c r="P4" s="58" t="s">
        <v>13</v>
      </c>
      <c r="Q4" s="58" t="s">
        <v>14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 t="s">
        <v>15</v>
      </c>
      <c r="AF4" s="58"/>
      <c r="AG4" s="58"/>
      <c r="AH4" s="58"/>
      <c r="AI4" s="58" t="s">
        <v>16</v>
      </c>
      <c r="AJ4" s="58" t="s">
        <v>17</v>
      </c>
      <c r="AK4" s="58" t="s">
        <v>18</v>
      </c>
      <c r="AL4" s="78" t="s">
        <v>19</v>
      </c>
    </row>
    <row r="5" s="47" customFormat="1" ht="140.1" customHeight="1" spans="1:38">
      <c r="A5" s="58"/>
      <c r="B5" s="58"/>
      <c r="C5" s="58"/>
      <c r="D5" s="58"/>
      <c r="E5" s="58"/>
      <c r="F5" s="58"/>
      <c r="G5" s="58"/>
      <c r="H5" s="58"/>
      <c r="I5" s="58"/>
      <c r="J5" s="58"/>
      <c r="K5" s="58" t="s">
        <v>20</v>
      </c>
      <c r="L5" s="58"/>
      <c r="M5" s="58" t="s">
        <v>21</v>
      </c>
      <c r="N5" s="58"/>
      <c r="O5" s="58"/>
      <c r="P5" s="58"/>
      <c r="Q5" s="58" t="s">
        <v>22</v>
      </c>
      <c r="R5" s="58"/>
      <c r="S5" s="58"/>
      <c r="T5" s="58"/>
      <c r="U5" s="58"/>
      <c r="V5" s="58"/>
      <c r="W5" s="58" t="s">
        <v>23</v>
      </c>
      <c r="X5" s="58"/>
      <c r="Y5" s="58"/>
      <c r="Z5" s="58"/>
      <c r="AA5" s="58"/>
      <c r="AB5" s="58"/>
      <c r="AC5" s="58"/>
      <c r="AD5" s="58"/>
      <c r="AE5" s="58" t="s">
        <v>24</v>
      </c>
      <c r="AF5" s="58"/>
      <c r="AG5" s="58" t="s">
        <v>25</v>
      </c>
      <c r="AH5" s="58" t="s">
        <v>26</v>
      </c>
      <c r="AI5" s="58"/>
      <c r="AJ5" s="58"/>
      <c r="AK5" s="58"/>
      <c r="AL5" s="78"/>
    </row>
    <row r="6" s="47" customFormat="1" ht="375" customHeight="1" spans="1:38">
      <c r="A6" s="58"/>
      <c r="B6" s="58"/>
      <c r="C6" s="58"/>
      <c r="D6" s="58"/>
      <c r="E6" s="58"/>
      <c r="F6" s="58"/>
      <c r="G6" s="58"/>
      <c r="H6" s="58"/>
      <c r="I6" s="58"/>
      <c r="J6" s="58"/>
      <c r="K6" s="58" t="s">
        <v>27</v>
      </c>
      <c r="L6" s="75" t="s">
        <v>28</v>
      </c>
      <c r="M6" s="75" t="s">
        <v>27</v>
      </c>
      <c r="N6" s="75" t="s">
        <v>28</v>
      </c>
      <c r="O6" s="58" t="s">
        <v>29</v>
      </c>
      <c r="P6" s="58"/>
      <c r="Q6" s="58" t="s">
        <v>30</v>
      </c>
      <c r="R6" s="58" t="s">
        <v>31</v>
      </c>
      <c r="S6" s="58" t="s">
        <v>32</v>
      </c>
      <c r="T6" s="75" t="s">
        <v>33</v>
      </c>
      <c r="U6" s="75" t="s">
        <v>34</v>
      </c>
      <c r="V6" s="75" t="s">
        <v>35</v>
      </c>
      <c r="W6" s="58" t="s">
        <v>36</v>
      </c>
      <c r="X6" s="58" t="s">
        <v>37</v>
      </c>
      <c r="Y6" s="58" t="s">
        <v>38</v>
      </c>
      <c r="Z6" s="75" t="s">
        <v>39</v>
      </c>
      <c r="AA6" s="75" t="s">
        <v>40</v>
      </c>
      <c r="AB6" s="75" t="s">
        <v>41</v>
      </c>
      <c r="AC6" s="75" t="s">
        <v>42</v>
      </c>
      <c r="AD6" s="75" t="s">
        <v>43</v>
      </c>
      <c r="AE6" s="58" t="s">
        <v>44</v>
      </c>
      <c r="AF6" s="58" t="s">
        <v>45</v>
      </c>
      <c r="AG6" s="58"/>
      <c r="AH6" s="58"/>
      <c r="AI6" s="58"/>
      <c r="AJ6" s="58"/>
      <c r="AK6" s="58"/>
      <c r="AL6" s="78"/>
    </row>
    <row r="7" s="47" customFormat="1" ht="101.1" customHeight="1" spans="1:38">
      <c r="A7" s="58" t="s">
        <v>46</v>
      </c>
      <c r="B7" s="58"/>
      <c r="C7" s="58"/>
      <c r="D7" s="58"/>
      <c r="E7" s="58"/>
      <c r="F7" s="58"/>
      <c r="G7" s="58"/>
      <c r="H7" s="59"/>
      <c r="I7" s="58"/>
      <c r="J7" s="58"/>
      <c r="K7" s="58"/>
      <c r="L7" s="58"/>
      <c r="M7" s="58"/>
      <c r="N7" s="58"/>
      <c r="O7" s="58"/>
      <c r="P7" s="76">
        <f>SUM(P8:P22)</f>
        <v>23487.04</v>
      </c>
      <c r="Q7" s="76">
        <f t="shared" ref="Q7:AD7" si="0">SUM(Q8:Q22)</f>
        <v>9488</v>
      </c>
      <c r="R7" s="76">
        <f t="shared" si="0"/>
        <v>0</v>
      </c>
      <c r="S7" s="76">
        <f t="shared" si="0"/>
        <v>453</v>
      </c>
      <c r="T7" s="76">
        <f t="shared" si="0"/>
        <v>0</v>
      </c>
      <c r="U7" s="76">
        <f t="shared" si="0"/>
        <v>0</v>
      </c>
      <c r="V7" s="76">
        <f t="shared" si="0"/>
        <v>0</v>
      </c>
      <c r="W7" s="76">
        <f t="shared" si="0"/>
        <v>0</v>
      </c>
      <c r="X7" s="76">
        <f t="shared" si="0"/>
        <v>0</v>
      </c>
      <c r="Y7" s="76">
        <f t="shared" si="0"/>
        <v>0</v>
      </c>
      <c r="Z7" s="76">
        <f t="shared" si="0"/>
        <v>0</v>
      </c>
      <c r="AA7" s="76">
        <f t="shared" si="0"/>
        <v>0</v>
      </c>
      <c r="AB7" s="76">
        <f t="shared" si="0"/>
        <v>0</v>
      </c>
      <c r="AC7" s="76">
        <f t="shared" si="0"/>
        <v>2064.05</v>
      </c>
      <c r="AD7" s="76">
        <f t="shared" si="0"/>
        <v>0</v>
      </c>
      <c r="AE7" s="58"/>
      <c r="AF7" s="58"/>
      <c r="AG7" s="58"/>
      <c r="AH7" s="58"/>
      <c r="AI7" s="58"/>
      <c r="AJ7" s="58"/>
      <c r="AK7" s="58"/>
      <c r="AL7" s="78"/>
    </row>
    <row r="8" s="48" customFormat="1" ht="408" customHeight="1" spans="1:38">
      <c r="A8" s="60">
        <v>1</v>
      </c>
      <c r="B8" s="60" t="s">
        <v>47</v>
      </c>
      <c r="C8" s="60" t="s">
        <v>48</v>
      </c>
      <c r="D8" s="60" t="s">
        <v>49</v>
      </c>
      <c r="E8" s="60" t="s">
        <v>50</v>
      </c>
      <c r="F8" s="60" t="s">
        <v>51</v>
      </c>
      <c r="G8" s="60" t="s">
        <v>52</v>
      </c>
      <c r="H8" s="61" t="s">
        <v>53</v>
      </c>
      <c r="I8" s="60"/>
      <c r="J8" s="60"/>
      <c r="K8" s="60"/>
      <c r="L8" s="60"/>
      <c r="M8" s="60"/>
      <c r="N8" s="60"/>
      <c r="O8" s="60"/>
      <c r="P8" s="60">
        <f>SUM(Q8:AC8)</f>
        <v>145.44</v>
      </c>
      <c r="Q8" s="60">
        <v>145.44</v>
      </c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>
        <v>358</v>
      </c>
      <c r="AF8" s="60">
        <v>358</v>
      </c>
      <c r="AG8" s="60"/>
      <c r="AH8" s="60"/>
      <c r="AI8" s="60" t="s">
        <v>54</v>
      </c>
      <c r="AJ8" s="60" t="s">
        <v>55</v>
      </c>
      <c r="AK8" s="60" t="s">
        <v>56</v>
      </c>
      <c r="AL8" s="60"/>
    </row>
    <row r="9" s="48" customFormat="1" ht="161" customHeight="1" spans="1:38">
      <c r="A9" s="62"/>
      <c r="B9" s="62"/>
      <c r="C9" s="62"/>
      <c r="D9" s="62"/>
      <c r="E9" s="62"/>
      <c r="F9" s="62"/>
      <c r="G9" s="62"/>
      <c r="H9" s="63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="48" customFormat="1" ht="406" customHeight="1" spans="1:38">
      <c r="A10" s="60">
        <v>2</v>
      </c>
      <c r="B10" s="60" t="s">
        <v>57</v>
      </c>
      <c r="C10" s="60" t="s">
        <v>58</v>
      </c>
      <c r="D10" s="60" t="s">
        <v>49</v>
      </c>
      <c r="E10" s="60" t="s">
        <v>50</v>
      </c>
      <c r="F10" s="60" t="s">
        <v>59</v>
      </c>
      <c r="G10" s="60" t="s">
        <v>52</v>
      </c>
      <c r="H10" s="61" t="s">
        <v>60</v>
      </c>
      <c r="I10" s="60" t="s">
        <v>61</v>
      </c>
      <c r="J10" s="60">
        <v>0.1</v>
      </c>
      <c r="K10" s="60"/>
      <c r="L10" s="60"/>
      <c r="M10" s="60"/>
      <c r="N10" s="60"/>
      <c r="O10" s="60"/>
      <c r="P10" s="60">
        <v>151.2</v>
      </c>
      <c r="Q10" s="60">
        <v>98.7</v>
      </c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>
        <v>1512</v>
      </c>
      <c r="AF10" s="60">
        <v>1512</v>
      </c>
      <c r="AG10" s="60"/>
      <c r="AH10" s="60"/>
      <c r="AI10" s="60" t="s">
        <v>54</v>
      </c>
      <c r="AJ10" s="60" t="s">
        <v>55</v>
      </c>
      <c r="AK10" s="60" t="s">
        <v>56</v>
      </c>
      <c r="AL10" s="60" t="s">
        <v>62</v>
      </c>
    </row>
    <row r="11" s="48" customFormat="1" ht="406" customHeight="1" spans="1:38">
      <c r="A11" s="62"/>
      <c r="B11" s="62"/>
      <c r="C11" s="62"/>
      <c r="D11" s="62"/>
      <c r="E11" s="62"/>
      <c r="F11" s="62"/>
      <c r="G11" s="62"/>
      <c r="H11" s="63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="48" customFormat="1" ht="406" customHeight="1" spans="1:38">
      <c r="A12" s="62"/>
      <c r="B12" s="62"/>
      <c r="C12" s="62"/>
      <c r="D12" s="62"/>
      <c r="E12" s="62"/>
      <c r="F12" s="62"/>
      <c r="G12" s="62"/>
      <c r="H12" s="63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="48" customFormat="1" ht="409" customHeight="1" spans="1:38">
      <c r="A13" s="60">
        <v>3</v>
      </c>
      <c r="B13" s="60" t="s">
        <v>63</v>
      </c>
      <c r="C13" s="60" t="s">
        <v>64</v>
      </c>
      <c r="D13" s="60" t="s">
        <v>65</v>
      </c>
      <c r="E13" s="60" t="s">
        <v>50</v>
      </c>
      <c r="F13" s="60" t="s">
        <v>66</v>
      </c>
      <c r="G13" s="60" t="s">
        <v>52</v>
      </c>
      <c r="H13" s="64" t="s">
        <v>67</v>
      </c>
      <c r="I13" s="60" t="s">
        <v>68</v>
      </c>
      <c r="J13" s="60"/>
      <c r="K13" s="60"/>
      <c r="L13" s="60"/>
      <c r="M13" s="60"/>
      <c r="N13" s="60"/>
      <c r="O13" s="60"/>
      <c r="P13" s="60">
        <v>2800</v>
      </c>
      <c r="Q13" s="60">
        <v>1300</v>
      </c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>
        <v>300</v>
      </c>
      <c r="AF13" s="60">
        <v>90</v>
      </c>
      <c r="AG13" s="60">
        <v>1</v>
      </c>
      <c r="AH13" s="60">
        <v>10</v>
      </c>
      <c r="AI13" s="60" t="s">
        <v>69</v>
      </c>
      <c r="AJ13" s="60" t="s">
        <v>70</v>
      </c>
      <c r="AK13" s="60" t="s">
        <v>71</v>
      </c>
      <c r="AL13" s="60" t="s">
        <v>72</v>
      </c>
    </row>
    <row r="14" s="48" customFormat="1" ht="105" customHeight="1" spans="1:38">
      <c r="A14" s="65"/>
      <c r="B14" s="65"/>
      <c r="C14" s="65"/>
      <c r="D14" s="65"/>
      <c r="E14" s="65"/>
      <c r="F14" s="65"/>
      <c r="G14" s="65"/>
      <c r="H14" s="66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</row>
    <row r="15" s="48" customFormat="1" ht="330" customHeight="1" spans="1:38">
      <c r="A15" s="60">
        <v>4</v>
      </c>
      <c r="B15" s="60" t="s">
        <v>73</v>
      </c>
      <c r="C15" s="60" t="s">
        <v>74</v>
      </c>
      <c r="D15" s="60" t="s">
        <v>65</v>
      </c>
      <c r="E15" s="60" t="s">
        <v>50</v>
      </c>
      <c r="F15" s="60" t="s">
        <v>75</v>
      </c>
      <c r="G15" s="60" t="s">
        <v>52</v>
      </c>
      <c r="H15" s="64" t="s">
        <v>76</v>
      </c>
      <c r="I15" s="60" t="s">
        <v>68</v>
      </c>
      <c r="J15" s="60"/>
      <c r="K15" s="60"/>
      <c r="L15" s="60"/>
      <c r="M15" s="60"/>
      <c r="N15" s="60"/>
      <c r="O15" s="60"/>
      <c r="P15" s="60">
        <v>2600</v>
      </c>
      <c r="Q15" s="60">
        <v>500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>
        <v>100</v>
      </c>
      <c r="AF15" s="60">
        <v>30</v>
      </c>
      <c r="AG15" s="60">
        <v>1</v>
      </c>
      <c r="AH15" s="60">
        <v>10</v>
      </c>
      <c r="AI15" s="60" t="s">
        <v>77</v>
      </c>
      <c r="AJ15" s="60" t="s">
        <v>78</v>
      </c>
      <c r="AK15" s="60" t="s">
        <v>71</v>
      </c>
      <c r="AL15" s="60" t="s">
        <v>79</v>
      </c>
    </row>
    <row r="16" s="48" customFormat="1" ht="150" customHeight="1" spans="1:38">
      <c r="A16" s="65"/>
      <c r="B16" s="65"/>
      <c r="C16" s="65"/>
      <c r="D16" s="65"/>
      <c r="E16" s="65"/>
      <c r="F16" s="65"/>
      <c r="G16" s="65"/>
      <c r="H16" s="6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</row>
    <row r="17" s="48" customFormat="1" ht="300" customHeight="1" spans="1:38">
      <c r="A17" s="67">
        <v>5</v>
      </c>
      <c r="B17" s="67" t="s">
        <v>80</v>
      </c>
      <c r="C17" s="67" t="s">
        <v>81</v>
      </c>
      <c r="D17" s="67" t="s">
        <v>65</v>
      </c>
      <c r="E17" s="67" t="s">
        <v>50</v>
      </c>
      <c r="F17" s="67" t="s">
        <v>82</v>
      </c>
      <c r="G17" s="67" t="s">
        <v>52</v>
      </c>
      <c r="H17" s="68" t="s">
        <v>83</v>
      </c>
      <c r="I17" s="67" t="s">
        <v>84</v>
      </c>
      <c r="J17" s="67"/>
      <c r="K17" s="67"/>
      <c r="L17" s="67"/>
      <c r="M17" s="67"/>
      <c r="N17" s="67"/>
      <c r="O17" s="67"/>
      <c r="P17" s="65">
        <f>R17+S17+T17+U17+V17+W17+X17+Q17+Z17+AA17+AB17+AC17+AD17</f>
        <v>4302.4</v>
      </c>
      <c r="Q17" s="67">
        <v>4302.4</v>
      </c>
      <c r="R17" s="67"/>
      <c r="S17" s="67"/>
      <c r="T17" s="67"/>
      <c r="U17" s="67"/>
      <c r="V17" s="67"/>
      <c r="W17" s="67"/>
      <c r="X17" s="67"/>
      <c r="Z17" s="67"/>
      <c r="AA17" s="67"/>
      <c r="AB17" s="67"/>
      <c r="AC17" s="67"/>
      <c r="AD17" s="67"/>
      <c r="AE17" s="67">
        <v>1410</v>
      </c>
      <c r="AF17" s="67">
        <v>490</v>
      </c>
      <c r="AG17" s="67">
        <v>0.8</v>
      </c>
      <c r="AH17" s="67">
        <v>70</v>
      </c>
      <c r="AI17" s="67" t="s">
        <v>85</v>
      </c>
      <c r="AJ17" s="67" t="s">
        <v>86</v>
      </c>
      <c r="AK17" s="67" t="s">
        <v>87</v>
      </c>
      <c r="AL17" s="67"/>
    </row>
    <row r="18" s="48" customFormat="1" ht="187" customHeight="1" spans="1:38">
      <c r="A18" s="67"/>
      <c r="B18" s="67"/>
      <c r="C18" s="67"/>
      <c r="D18" s="67"/>
      <c r="E18" s="67"/>
      <c r="F18" s="67"/>
      <c r="G18" s="67"/>
      <c r="H18" s="68"/>
      <c r="I18" s="67"/>
      <c r="J18" s="67"/>
      <c r="K18" s="67"/>
      <c r="L18" s="67"/>
      <c r="M18" s="67"/>
      <c r="N18" s="67"/>
      <c r="O18" s="67"/>
      <c r="P18" s="65"/>
      <c r="Q18" s="67"/>
      <c r="R18" s="67"/>
      <c r="S18" s="67"/>
      <c r="T18" s="67"/>
      <c r="U18" s="67"/>
      <c r="V18" s="67"/>
      <c r="W18" s="67"/>
      <c r="X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</row>
    <row r="19" s="48" customFormat="1" ht="187" customHeight="1" spans="1:38">
      <c r="A19" s="69">
        <v>6</v>
      </c>
      <c r="B19" s="69" t="s">
        <v>88</v>
      </c>
      <c r="C19" s="69" t="s">
        <v>89</v>
      </c>
      <c r="D19" s="69" t="s">
        <v>90</v>
      </c>
      <c r="E19" s="69" t="s">
        <v>50</v>
      </c>
      <c r="F19" s="69" t="s">
        <v>91</v>
      </c>
      <c r="G19" s="69" t="s">
        <v>52</v>
      </c>
      <c r="H19" s="70" t="s">
        <v>92</v>
      </c>
      <c r="I19" s="69"/>
      <c r="J19" s="69"/>
      <c r="K19" s="69"/>
      <c r="L19" s="69"/>
      <c r="M19" s="69"/>
      <c r="N19" s="69"/>
      <c r="O19" s="69"/>
      <c r="P19" s="69">
        <v>3444</v>
      </c>
      <c r="Q19" s="69">
        <v>458.69</v>
      </c>
      <c r="R19" s="69"/>
      <c r="S19" s="69">
        <v>453</v>
      </c>
      <c r="T19" s="69"/>
      <c r="U19" s="69"/>
      <c r="V19" s="69"/>
      <c r="W19" s="69"/>
      <c r="X19" s="69"/>
      <c r="Y19" s="69"/>
      <c r="Z19" s="69"/>
      <c r="AA19" s="69"/>
      <c r="AB19" s="69"/>
      <c r="AC19" s="69">
        <v>1744</v>
      </c>
      <c r="AD19" s="69"/>
      <c r="AE19" s="69">
        <v>302</v>
      </c>
      <c r="AF19" s="69">
        <v>112</v>
      </c>
      <c r="AG19" s="69"/>
      <c r="AH19" s="69">
        <v>50</v>
      </c>
      <c r="AI19" s="69" t="s">
        <v>93</v>
      </c>
      <c r="AJ19" s="69" t="s">
        <v>94</v>
      </c>
      <c r="AK19" s="69" t="s">
        <v>95</v>
      </c>
      <c r="AL19" s="69" t="s">
        <v>96</v>
      </c>
    </row>
    <row r="20" s="48" customFormat="1" ht="409" customHeight="1" spans="1:38">
      <c r="A20" s="71"/>
      <c r="B20" s="71"/>
      <c r="C20" s="71"/>
      <c r="D20" s="71"/>
      <c r="E20" s="71"/>
      <c r="F20" s="71"/>
      <c r="G20" s="71"/>
      <c r="H20" s="72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</row>
    <row r="21" s="48" customFormat="1" ht="307" customHeight="1" spans="1:38">
      <c r="A21" s="67">
        <v>7</v>
      </c>
      <c r="B21" s="67" t="s">
        <v>97</v>
      </c>
      <c r="C21" s="67" t="s">
        <v>98</v>
      </c>
      <c r="D21" s="67" t="s">
        <v>90</v>
      </c>
      <c r="E21" s="67" t="s">
        <v>50</v>
      </c>
      <c r="F21" s="67" t="s">
        <v>99</v>
      </c>
      <c r="G21" s="67" t="s">
        <v>52</v>
      </c>
      <c r="H21" s="68" t="s">
        <v>100</v>
      </c>
      <c r="I21" s="67"/>
      <c r="J21" s="67"/>
      <c r="K21" s="67"/>
      <c r="L21" s="67"/>
      <c r="M21" s="67"/>
      <c r="N21" s="67"/>
      <c r="O21" s="67"/>
      <c r="P21" s="65">
        <f>SUM(Q21:AC21)</f>
        <v>130</v>
      </c>
      <c r="Q21" s="67">
        <v>130</v>
      </c>
      <c r="R21" s="67"/>
      <c r="S21" s="67"/>
      <c r="T21" s="67"/>
      <c r="U21" s="67"/>
      <c r="V21" s="67"/>
      <c r="W21" s="67"/>
      <c r="X21" s="67"/>
      <c r="Y21" s="77"/>
      <c r="Z21" s="67"/>
      <c r="AA21" s="67"/>
      <c r="AB21" s="67"/>
      <c r="AC21" s="67"/>
      <c r="AD21" s="67"/>
      <c r="AE21" s="73">
        <v>8</v>
      </c>
      <c r="AF21" s="73">
        <v>6</v>
      </c>
      <c r="AG21" s="73">
        <v>0.8</v>
      </c>
      <c r="AH21" s="73"/>
      <c r="AI21" s="67" t="s">
        <v>101</v>
      </c>
      <c r="AJ21" s="67" t="s">
        <v>102</v>
      </c>
      <c r="AK21" s="67" t="s">
        <v>95</v>
      </c>
      <c r="AL21" s="67"/>
    </row>
    <row r="22" s="49" customFormat="1" ht="409" customHeight="1" spans="1:38">
      <c r="A22" s="73">
        <v>8</v>
      </c>
      <c r="B22" s="73" t="s">
        <v>103</v>
      </c>
      <c r="C22" s="73" t="s">
        <v>104</v>
      </c>
      <c r="D22" s="73" t="s">
        <v>105</v>
      </c>
      <c r="E22" s="73" t="s">
        <v>106</v>
      </c>
      <c r="F22" s="73" t="s">
        <v>107</v>
      </c>
      <c r="G22" s="73" t="s">
        <v>52</v>
      </c>
      <c r="H22" s="74" t="s">
        <v>108</v>
      </c>
      <c r="I22" s="73" t="s">
        <v>109</v>
      </c>
      <c r="J22" s="73"/>
      <c r="K22" s="73"/>
      <c r="L22" s="73"/>
      <c r="M22" s="73"/>
      <c r="N22" s="73"/>
      <c r="O22" s="73"/>
      <c r="P22" s="73">
        <v>9914</v>
      </c>
      <c r="Q22" s="73">
        <v>2552.77</v>
      </c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>
        <v>320.05</v>
      </c>
      <c r="AD22" s="73"/>
      <c r="AE22" s="73">
        <v>13063</v>
      </c>
      <c r="AF22" s="73">
        <v>4168</v>
      </c>
      <c r="AG22" s="73"/>
      <c r="AH22" s="73"/>
      <c r="AI22" s="67" t="s">
        <v>110</v>
      </c>
      <c r="AJ22" s="67" t="s">
        <v>111</v>
      </c>
      <c r="AK22" s="67" t="s">
        <v>71</v>
      </c>
      <c r="AL22" s="73" t="s">
        <v>112</v>
      </c>
    </row>
    <row r="24" ht="141.95" customHeight="1"/>
    <row r="26" ht="224.1" customHeight="1"/>
    <row r="28" ht="153" customHeight="1"/>
    <row r="29" ht="141.95" customHeight="1"/>
    <row r="32" ht="116.1" customHeight="1"/>
    <row r="34" ht="95.1" customHeight="1"/>
    <row r="36" ht="119.1" customHeight="1"/>
    <row r="47" ht="111.95" customHeight="1"/>
    <row r="48" ht="117" customHeight="1"/>
    <row r="49" ht="114" customHeight="1"/>
    <row r="51" ht="162.95" customHeight="1"/>
    <row r="52" ht="93" customHeight="1"/>
    <row r="53" ht="207.95" customHeight="1"/>
    <row r="55" ht="264.95" customHeight="1"/>
    <row r="63" ht="125.1" customHeight="1"/>
    <row r="64" ht="111.95" customHeight="1"/>
    <row r="65" ht="138" customHeight="1"/>
    <row r="67" ht="147.95" customHeight="1"/>
    <row r="69" ht="110.1" customHeight="1"/>
    <row r="70" ht="105" customHeight="1"/>
    <row r="73" ht="110.1" customHeight="1"/>
    <row r="76" ht="123" customHeight="1"/>
    <row r="77" ht="140.1" customHeight="1"/>
    <row r="78" ht="201.95" customHeight="1"/>
    <row r="79" ht="138" customHeight="1"/>
    <row r="80" ht="111.95" customHeight="1"/>
    <row r="86" ht="189" customHeight="1"/>
    <row r="93" s="50" customFormat="1" ht="134.1" customHeight="1"/>
    <row r="97" ht="83.1" customHeight="1"/>
    <row r="114" s="51" customFormat="1" ht="14.25"/>
    <row r="115" s="51" customFormat="1" ht="14.25"/>
    <row r="116" s="51" customFormat="1" ht="14.25"/>
    <row r="119" ht="123" customHeight="1"/>
    <row r="120" ht="131.1" customHeight="1"/>
    <row r="141" ht="108" customHeight="1"/>
    <row r="142" ht="191.1" customHeight="1"/>
    <row r="146" ht="251.1" customHeight="1"/>
    <row r="147" ht="20.1" customHeight="1"/>
  </sheetData>
  <autoFilter ref="A7:AL22">
    <extLst/>
  </autoFilter>
  <mergeCells count="256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9"/>
    <mergeCell ref="A10:A12"/>
    <mergeCell ref="A13:A14"/>
    <mergeCell ref="A15:A16"/>
    <mergeCell ref="A17:A18"/>
    <mergeCell ref="A19:A20"/>
    <mergeCell ref="B4:B6"/>
    <mergeCell ref="B8:B9"/>
    <mergeCell ref="B10:B12"/>
    <mergeCell ref="B13:B14"/>
    <mergeCell ref="B15:B16"/>
    <mergeCell ref="B17:B18"/>
    <mergeCell ref="B19:B20"/>
    <mergeCell ref="C4:C6"/>
    <mergeCell ref="C8:C9"/>
    <mergeCell ref="C10:C12"/>
    <mergeCell ref="C13:C14"/>
    <mergeCell ref="C15:C16"/>
    <mergeCell ref="C17:C18"/>
    <mergeCell ref="C19:C20"/>
    <mergeCell ref="D4:D6"/>
    <mergeCell ref="D8:D9"/>
    <mergeCell ref="D10:D12"/>
    <mergeCell ref="D13:D14"/>
    <mergeCell ref="D15:D16"/>
    <mergeCell ref="D17:D18"/>
    <mergeCell ref="D19:D20"/>
    <mergeCell ref="E4:E6"/>
    <mergeCell ref="E8:E9"/>
    <mergeCell ref="E10:E12"/>
    <mergeCell ref="E13:E14"/>
    <mergeCell ref="E15:E16"/>
    <mergeCell ref="E17:E18"/>
    <mergeCell ref="E19:E20"/>
    <mergeCell ref="F4:F6"/>
    <mergeCell ref="F8:F9"/>
    <mergeCell ref="F10:F12"/>
    <mergeCell ref="F13:F14"/>
    <mergeCell ref="F15:F16"/>
    <mergeCell ref="F17:F18"/>
    <mergeCell ref="F19:F20"/>
    <mergeCell ref="G4:G6"/>
    <mergeCell ref="G8:G9"/>
    <mergeCell ref="G10:G12"/>
    <mergeCell ref="G13:G14"/>
    <mergeCell ref="G15:G16"/>
    <mergeCell ref="G17:G18"/>
    <mergeCell ref="G19:G20"/>
    <mergeCell ref="H4:H6"/>
    <mergeCell ref="H8:H9"/>
    <mergeCell ref="H10:H12"/>
    <mergeCell ref="H13:H14"/>
    <mergeCell ref="H15:H16"/>
    <mergeCell ref="H17:H18"/>
    <mergeCell ref="H19:H20"/>
    <mergeCell ref="I4:I6"/>
    <mergeCell ref="I8:I9"/>
    <mergeCell ref="I10:I12"/>
    <mergeCell ref="I13:I14"/>
    <mergeCell ref="I15:I16"/>
    <mergeCell ref="I17:I18"/>
    <mergeCell ref="I19:I20"/>
    <mergeCell ref="J4:J6"/>
    <mergeCell ref="J8:J9"/>
    <mergeCell ref="J10:J12"/>
    <mergeCell ref="J13:J14"/>
    <mergeCell ref="J15:J16"/>
    <mergeCell ref="J17:J18"/>
    <mergeCell ref="J19:J20"/>
    <mergeCell ref="K8:K9"/>
    <mergeCell ref="K10:K12"/>
    <mergeCell ref="K13:K14"/>
    <mergeCell ref="K15:K16"/>
    <mergeCell ref="K17:K18"/>
    <mergeCell ref="K19:K20"/>
    <mergeCell ref="L8:L9"/>
    <mergeCell ref="L10:L12"/>
    <mergeCell ref="L13:L14"/>
    <mergeCell ref="L15:L16"/>
    <mergeCell ref="L17:L18"/>
    <mergeCell ref="L19:L20"/>
    <mergeCell ref="M8:M9"/>
    <mergeCell ref="M10:M12"/>
    <mergeCell ref="M13:M14"/>
    <mergeCell ref="M15:M16"/>
    <mergeCell ref="M17:M18"/>
    <mergeCell ref="M19:M20"/>
    <mergeCell ref="N8:N9"/>
    <mergeCell ref="N10:N12"/>
    <mergeCell ref="N13:N14"/>
    <mergeCell ref="N15:N16"/>
    <mergeCell ref="N17:N18"/>
    <mergeCell ref="N19:N20"/>
    <mergeCell ref="O8:O9"/>
    <mergeCell ref="O10:O12"/>
    <mergeCell ref="O13:O14"/>
    <mergeCell ref="O15:O16"/>
    <mergeCell ref="O17:O18"/>
    <mergeCell ref="O19:O20"/>
    <mergeCell ref="P4:P6"/>
    <mergeCell ref="P8:P9"/>
    <mergeCell ref="P10:P12"/>
    <mergeCell ref="P13:P14"/>
    <mergeCell ref="P15:P16"/>
    <mergeCell ref="P17:P18"/>
    <mergeCell ref="P19:P20"/>
    <mergeCell ref="Q8:Q9"/>
    <mergeCell ref="Q10:Q12"/>
    <mergeCell ref="Q13:Q14"/>
    <mergeCell ref="Q15:Q16"/>
    <mergeCell ref="Q17:Q18"/>
    <mergeCell ref="Q19:Q20"/>
    <mergeCell ref="R8:R9"/>
    <mergeCell ref="R10:R12"/>
    <mergeCell ref="R13:R14"/>
    <mergeCell ref="R15:R16"/>
    <mergeCell ref="R17:R18"/>
    <mergeCell ref="R19:R20"/>
    <mergeCell ref="S8:S9"/>
    <mergeCell ref="S10:S12"/>
    <mergeCell ref="S13:S14"/>
    <mergeCell ref="S15:S16"/>
    <mergeCell ref="S17:S18"/>
    <mergeCell ref="S19:S20"/>
    <mergeCell ref="T8:T9"/>
    <mergeCell ref="T10:T12"/>
    <mergeCell ref="T13:T14"/>
    <mergeCell ref="T15:T16"/>
    <mergeCell ref="T17:T18"/>
    <mergeCell ref="T19:T20"/>
    <mergeCell ref="U8:U9"/>
    <mergeCell ref="U10:U12"/>
    <mergeCell ref="U13:U14"/>
    <mergeCell ref="U15:U16"/>
    <mergeCell ref="U17:U18"/>
    <mergeCell ref="U19:U20"/>
    <mergeCell ref="V8:V9"/>
    <mergeCell ref="V10:V12"/>
    <mergeCell ref="V13:V14"/>
    <mergeCell ref="V15:V16"/>
    <mergeCell ref="V17:V18"/>
    <mergeCell ref="V19:V20"/>
    <mergeCell ref="W8:W9"/>
    <mergeCell ref="W10:W12"/>
    <mergeCell ref="W13:W14"/>
    <mergeCell ref="W15:W16"/>
    <mergeCell ref="W17:W18"/>
    <mergeCell ref="W19:W20"/>
    <mergeCell ref="X8:X9"/>
    <mergeCell ref="X10:X12"/>
    <mergeCell ref="X13:X14"/>
    <mergeCell ref="X15:X16"/>
    <mergeCell ref="X17:X18"/>
    <mergeCell ref="X19:X20"/>
    <mergeCell ref="Y8:Y9"/>
    <mergeCell ref="Y10:Y12"/>
    <mergeCell ref="Y13:Y14"/>
    <mergeCell ref="Y15:Y16"/>
    <mergeCell ref="Y19:Y20"/>
    <mergeCell ref="Z8:Z9"/>
    <mergeCell ref="Z10:Z12"/>
    <mergeCell ref="Z13:Z14"/>
    <mergeCell ref="Z15:Z16"/>
    <mergeCell ref="Z17:Z18"/>
    <mergeCell ref="Z19:Z20"/>
    <mergeCell ref="AA8:AA9"/>
    <mergeCell ref="AA10:AA12"/>
    <mergeCell ref="AA13:AA14"/>
    <mergeCell ref="AA15:AA16"/>
    <mergeCell ref="AA17:AA18"/>
    <mergeCell ref="AA19:AA20"/>
    <mergeCell ref="AB8:AB9"/>
    <mergeCell ref="AB10:AB12"/>
    <mergeCell ref="AB13:AB14"/>
    <mergeCell ref="AB15:AB16"/>
    <mergeCell ref="AB17:AB18"/>
    <mergeCell ref="AB19:AB20"/>
    <mergeCell ref="AC8:AC9"/>
    <mergeCell ref="AC10:AC12"/>
    <mergeCell ref="AC13:AC14"/>
    <mergeCell ref="AC15:AC16"/>
    <mergeCell ref="AC17:AC18"/>
    <mergeCell ref="AC19:AC20"/>
    <mergeCell ref="AD8:AD9"/>
    <mergeCell ref="AD10:AD12"/>
    <mergeCell ref="AD13:AD14"/>
    <mergeCell ref="AD15:AD16"/>
    <mergeCell ref="AD17:AD18"/>
    <mergeCell ref="AD19:AD20"/>
    <mergeCell ref="AE8:AE9"/>
    <mergeCell ref="AE10:AE12"/>
    <mergeCell ref="AE13:AE14"/>
    <mergeCell ref="AE15:AE16"/>
    <mergeCell ref="AE17:AE18"/>
    <mergeCell ref="AE19:AE20"/>
    <mergeCell ref="AF8:AF9"/>
    <mergeCell ref="AF10:AF12"/>
    <mergeCell ref="AF13:AF14"/>
    <mergeCell ref="AF15:AF16"/>
    <mergeCell ref="AF17:AF18"/>
    <mergeCell ref="AF19:AF20"/>
    <mergeCell ref="AG5:AG6"/>
    <mergeCell ref="AG8:AG9"/>
    <mergeCell ref="AG10:AG12"/>
    <mergeCell ref="AG13:AG14"/>
    <mergeCell ref="AG15:AG16"/>
    <mergeCell ref="AG17:AG18"/>
    <mergeCell ref="AG19:AG20"/>
    <mergeCell ref="AH5:AH6"/>
    <mergeCell ref="AH8:AH9"/>
    <mergeCell ref="AH10:AH12"/>
    <mergeCell ref="AH13:AH14"/>
    <mergeCell ref="AH15:AH16"/>
    <mergeCell ref="AH17:AH18"/>
    <mergeCell ref="AH19:AH20"/>
    <mergeCell ref="AI4:AI6"/>
    <mergeCell ref="AI8:AI9"/>
    <mergeCell ref="AI10:AI12"/>
    <mergeCell ref="AI13:AI14"/>
    <mergeCell ref="AI15:AI16"/>
    <mergeCell ref="AI17:AI18"/>
    <mergeCell ref="AI19:AI20"/>
    <mergeCell ref="AJ4:AJ6"/>
    <mergeCell ref="AJ8:AJ9"/>
    <mergeCell ref="AJ10:AJ12"/>
    <mergeCell ref="AJ13:AJ14"/>
    <mergeCell ref="AJ15:AJ16"/>
    <mergeCell ref="AJ17:AJ18"/>
    <mergeCell ref="AJ19:AJ20"/>
    <mergeCell ref="AK4:AK6"/>
    <mergeCell ref="AK8:AK9"/>
    <mergeCell ref="AK10:AK12"/>
    <mergeCell ref="AK13:AK14"/>
    <mergeCell ref="AK15:AK16"/>
    <mergeCell ref="AK17:AK18"/>
    <mergeCell ref="AK19:AK20"/>
    <mergeCell ref="AL4:AL6"/>
    <mergeCell ref="AL8:AL9"/>
    <mergeCell ref="AL10:AL12"/>
    <mergeCell ref="AL13:AL14"/>
    <mergeCell ref="AL15:AL16"/>
    <mergeCell ref="AL17:AL18"/>
    <mergeCell ref="AL19:AL20"/>
  </mergeCells>
  <printOptions horizontalCentered="1"/>
  <pageMargins left="0.55" right="0.55" top="0.590277777777778" bottom="0.471527777777778" header="0" footer="0"/>
  <pageSetup paperSize="8" scale="12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E11" sqref="E11"/>
    </sheetView>
  </sheetViews>
  <sheetFormatPr defaultColWidth="9" defaultRowHeight="13.5"/>
  <cols>
    <col min="2" max="2" width="32.5" customWidth="1"/>
    <col min="5" max="5" width="14" customWidth="1"/>
    <col min="6" max="6" width="11.3833333333333"/>
    <col min="7" max="7" width="15.25" customWidth="1"/>
    <col min="9" max="9" width="18.75" customWidth="1"/>
  </cols>
  <sheetData>
    <row r="1" ht="27" spans="1:9">
      <c r="A1" s="11" t="s">
        <v>113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114</v>
      </c>
      <c r="H2" s="15"/>
      <c r="I2" s="15"/>
    </row>
    <row r="3" ht="14.25" spans="1:9">
      <c r="A3" s="16" t="s">
        <v>2</v>
      </c>
      <c r="B3" s="17" t="s">
        <v>5</v>
      </c>
      <c r="C3" s="16" t="s">
        <v>115</v>
      </c>
      <c r="D3" s="16" t="s">
        <v>116</v>
      </c>
      <c r="E3" s="18"/>
      <c r="F3" s="19" t="s">
        <v>117</v>
      </c>
      <c r="G3" s="20"/>
      <c r="H3" s="16" t="s">
        <v>118</v>
      </c>
      <c r="I3" s="18"/>
    </row>
    <row r="4" ht="28.5" spans="1:9">
      <c r="A4" s="21"/>
      <c r="B4" s="22"/>
      <c r="C4" s="21"/>
      <c r="D4" s="21"/>
      <c r="E4" s="18" t="s">
        <v>119</v>
      </c>
      <c r="F4" s="21" t="s">
        <v>120</v>
      </c>
      <c r="G4" s="23" t="s">
        <v>121</v>
      </c>
      <c r="H4" s="24" t="s">
        <v>122</v>
      </c>
      <c r="I4" s="18" t="s">
        <v>123</v>
      </c>
    </row>
    <row r="5" ht="18.75" spans="1:9">
      <c r="A5" s="25" t="s">
        <v>124</v>
      </c>
      <c r="B5" s="26"/>
      <c r="C5" s="27">
        <f t="shared" ref="C5:F5" si="0">C6+C58+C88+C98+C110</f>
        <v>8</v>
      </c>
      <c r="D5" s="27">
        <f t="shared" si="0"/>
        <v>0</v>
      </c>
      <c r="E5" s="27"/>
      <c r="F5" s="27">
        <f t="shared" si="0"/>
        <v>9941</v>
      </c>
      <c r="G5" s="28">
        <f t="shared" ref="G5:G68" si="1">F5/9941</f>
        <v>1</v>
      </c>
      <c r="H5" s="27">
        <f>H6+H58+H88+H98+H110</f>
        <v>4971</v>
      </c>
      <c r="I5" s="41"/>
    </row>
    <row r="6" ht="18.75" spans="1:9">
      <c r="A6" s="29" t="s">
        <v>125</v>
      </c>
      <c r="B6" s="30" t="s">
        <v>126</v>
      </c>
      <c r="C6" s="31">
        <f t="shared" ref="C6:F6" si="2">C7+C17+C41+C51</f>
        <v>5</v>
      </c>
      <c r="D6" s="31">
        <f t="shared" si="2"/>
        <v>0</v>
      </c>
      <c r="E6" s="31"/>
      <c r="F6" s="31">
        <f t="shared" si="2"/>
        <v>5588.23</v>
      </c>
      <c r="G6" s="28">
        <f t="shared" si="1"/>
        <v>0.562139623780304</v>
      </c>
      <c r="H6" s="31">
        <f>H7+H17+H41+H51</f>
        <v>683</v>
      </c>
      <c r="I6" s="32"/>
    </row>
    <row r="7" ht="18.75" spans="1:9">
      <c r="A7" s="29" t="s">
        <v>127</v>
      </c>
      <c r="B7" s="30" t="s">
        <v>128</v>
      </c>
      <c r="C7" s="32">
        <f t="shared" ref="C7:F7" si="3">C8+C9+C10+C11+C12+C13+C14+C15+C16</f>
        <v>0</v>
      </c>
      <c r="D7" s="32">
        <f t="shared" si="3"/>
        <v>0</v>
      </c>
      <c r="E7" s="32">
        <f t="shared" si="3"/>
        <v>0</v>
      </c>
      <c r="F7" s="32">
        <f t="shared" si="3"/>
        <v>0</v>
      </c>
      <c r="G7" s="28">
        <f t="shared" si="1"/>
        <v>0</v>
      </c>
      <c r="H7" s="32">
        <f>H8+H9+H10+H11+H12+H13+H14+H15+H16</f>
        <v>0</v>
      </c>
      <c r="I7" s="32"/>
    </row>
    <row r="8" ht="18.75" spans="1:9">
      <c r="A8" s="33">
        <v>1</v>
      </c>
      <c r="B8" s="34" t="s">
        <v>129</v>
      </c>
      <c r="C8" s="32"/>
      <c r="D8" s="32"/>
      <c r="E8" s="32"/>
      <c r="F8" s="32"/>
      <c r="G8" s="28">
        <f t="shared" si="1"/>
        <v>0</v>
      </c>
      <c r="H8" s="32"/>
      <c r="I8" s="32"/>
    </row>
    <row r="9" ht="18.75" spans="1:9">
      <c r="A9" s="33">
        <v>2</v>
      </c>
      <c r="B9" s="34" t="s">
        <v>130</v>
      </c>
      <c r="C9" s="32"/>
      <c r="D9" s="32"/>
      <c r="E9" s="32"/>
      <c r="F9" s="32"/>
      <c r="G9" s="28">
        <f t="shared" si="1"/>
        <v>0</v>
      </c>
      <c r="H9" s="32"/>
      <c r="I9" s="32"/>
    </row>
    <row r="10" ht="18.75" spans="1:9">
      <c r="A10" s="33">
        <v>3</v>
      </c>
      <c r="B10" s="34" t="s">
        <v>131</v>
      </c>
      <c r="C10" s="35"/>
      <c r="D10" s="32"/>
      <c r="E10" s="32"/>
      <c r="F10" s="32"/>
      <c r="G10" s="28">
        <f t="shared" si="1"/>
        <v>0</v>
      </c>
      <c r="H10" s="32"/>
      <c r="I10" s="32"/>
    </row>
    <row r="11" ht="18.75" spans="1:9">
      <c r="A11" s="33">
        <v>4</v>
      </c>
      <c r="B11" s="34" t="s">
        <v>132</v>
      </c>
      <c r="C11" s="32"/>
      <c r="D11" s="32"/>
      <c r="E11" s="32"/>
      <c r="F11" s="32"/>
      <c r="G11" s="28">
        <f t="shared" si="1"/>
        <v>0</v>
      </c>
      <c r="H11" s="32"/>
      <c r="I11" s="32"/>
    </row>
    <row r="12" ht="18.75" spans="1:9">
      <c r="A12" s="33">
        <v>5</v>
      </c>
      <c r="B12" s="34" t="s">
        <v>133</v>
      </c>
      <c r="C12" s="35"/>
      <c r="D12" s="32"/>
      <c r="E12" s="32"/>
      <c r="F12" s="32"/>
      <c r="G12" s="28">
        <f t="shared" si="1"/>
        <v>0</v>
      </c>
      <c r="H12" s="32"/>
      <c r="I12" s="32"/>
    </row>
    <row r="13" ht="18.75" spans="1:9">
      <c r="A13" s="33">
        <v>6</v>
      </c>
      <c r="B13" s="34" t="s">
        <v>134</v>
      </c>
      <c r="C13" s="32"/>
      <c r="D13" s="32"/>
      <c r="E13" s="32"/>
      <c r="F13" s="32"/>
      <c r="G13" s="28">
        <f t="shared" si="1"/>
        <v>0</v>
      </c>
      <c r="H13" s="32"/>
      <c r="I13" s="32"/>
    </row>
    <row r="14" ht="18.75" spans="1:9">
      <c r="A14" s="33">
        <v>7</v>
      </c>
      <c r="B14" s="34" t="s">
        <v>135</v>
      </c>
      <c r="C14" s="32"/>
      <c r="D14" s="32"/>
      <c r="E14" s="32"/>
      <c r="F14" s="32"/>
      <c r="G14" s="28">
        <f t="shared" si="1"/>
        <v>0</v>
      </c>
      <c r="H14" s="32"/>
      <c r="I14" s="32"/>
    </row>
    <row r="15" ht="18.75" spans="1:9">
      <c r="A15" s="33">
        <v>8</v>
      </c>
      <c r="B15" s="34" t="s">
        <v>136</v>
      </c>
      <c r="C15" s="32"/>
      <c r="D15" s="32"/>
      <c r="E15" s="32"/>
      <c r="F15" s="32"/>
      <c r="G15" s="28">
        <f t="shared" si="1"/>
        <v>0</v>
      </c>
      <c r="H15" s="32"/>
      <c r="I15" s="32"/>
    </row>
    <row r="16" ht="18.75" spans="1:9">
      <c r="A16" s="33">
        <v>9</v>
      </c>
      <c r="B16" s="34" t="s">
        <v>65</v>
      </c>
      <c r="C16" s="32"/>
      <c r="D16" s="32"/>
      <c r="E16" s="32"/>
      <c r="F16" s="32"/>
      <c r="G16" s="28">
        <f t="shared" si="1"/>
        <v>0</v>
      </c>
      <c r="H16" s="32"/>
      <c r="I16" s="32"/>
    </row>
    <row r="17" ht="18.75" spans="1:9">
      <c r="A17" s="29" t="s">
        <v>137</v>
      </c>
      <c r="B17" s="30" t="s">
        <v>138</v>
      </c>
      <c r="C17" s="32">
        <f t="shared" ref="C17:F17" si="4">C18+C24+C31+C32+C33+C34+C35+C36+C37+C38+C39+C40</f>
        <v>2</v>
      </c>
      <c r="D17" s="32">
        <f t="shared" si="4"/>
        <v>0</v>
      </c>
      <c r="E17" s="32">
        <f t="shared" si="4"/>
        <v>0</v>
      </c>
      <c r="F17" s="32">
        <f t="shared" si="4"/>
        <v>244.14</v>
      </c>
      <c r="G17" s="28">
        <f t="shared" si="1"/>
        <v>0.0245588974952218</v>
      </c>
      <c r="H17" s="32">
        <f>H18+H24+H31+H32+H33+H34+H35+H36+H37+H38+H39+H40</f>
        <v>75</v>
      </c>
      <c r="I17" s="32"/>
    </row>
    <row r="18" ht="18.75" spans="1:9">
      <c r="A18" s="33">
        <v>1</v>
      </c>
      <c r="B18" s="34" t="s">
        <v>139</v>
      </c>
      <c r="C18" s="35">
        <f t="shared" ref="C18:F18" si="5">C19+C20+C21+C22+C23</f>
        <v>0</v>
      </c>
      <c r="D18" s="35">
        <f t="shared" si="5"/>
        <v>0</v>
      </c>
      <c r="E18" s="35">
        <f t="shared" si="5"/>
        <v>0</v>
      </c>
      <c r="F18" s="35">
        <f t="shared" si="5"/>
        <v>0</v>
      </c>
      <c r="G18" s="28">
        <f t="shared" si="1"/>
        <v>0</v>
      </c>
      <c r="H18" s="35">
        <f>H19+H20+H21+H22+H23</f>
        <v>0</v>
      </c>
      <c r="I18" s="35"/>
    </row>
    <row r="19" ht="18.75" spans="1:9">
      <c r="A19" s="33">
        <v>1.1</v>
      </c>
      <c r="B19" s="34" t="s">
        <v>140</v>
      </c>
      <c r="C19" s="35"/>
      <c r="D19" s="35"/>
      <c r="E19" s="35"/>
      <c r="F19" s="35"/>
      <c r="G19" s="28">
        <f t="shared" si="1"/>
        <v>0</v>
      </c>
      <c r="H19" s="35"/>
      <c r="I19" s="35"/>
    </row>
    <row r="20" ht="18.75" spans="1:9">
      <c r="A20" s="33">
        <v>1.2</v>
      </c>
      <c r="B20" s="34" t="s">
        <v>141</v>
      </c>
      <c r="C20" s="35"/>
      <c r="D20" s="35"/>
      <c r="E20" s="35"/>
      <c r="F20" s="35"/>
      <c r="G20" s="28">
        <f t="shared" si="1"/>
        <v>0</v>
      </c>
      <c r="H20" s="35"/>
      <c r="I20" s="35"/>
    </row>
    <row r="21" ht="18.75" spans="1:9">
      <c r="A21" s="33">
        <v>1.3</v>
      </c>
      <c r="B21" s="34" t="s">
        <v>142</v>
      </c>
      <c r="C21" s="35"/>
      <c r="D21" s="35"/>
      <c r="E21" s="35"/>
      <c r="F21" s="35"/>
      <c r="G21" s="28">
        <f t="shared" si="1"/>
        <v>0</v>
      </c>
      <c r="H21" s="35"/>
      <c r="I21" s="35"/>
    </row>
    <row r="22" ht="18.75" spans="1:9">
      <c r="A22" s="33">
        <v>1.4</v>
      </c>
      <c r="B22" s="34" t="s">
        <v>143</v>
      </c>
      <c r="C22" s="35"/>
      <c r="D22" s="35"/>
      <c r="E22" s="35"/>
      <c r="F22" s="35"/>
      <c r="G22" s="28">
        <f t="shared" si="1"/>
        <v>0</v>
      </c>
      <c r="H22" s="35"/>
      <c r="I22" s="35"/>
    </row>
    <row r="23" ht="18.75" spans="1:9">
      <c r="A23" s="33">
        <v>1.5</v>
      </c>
      <c r="B23" s="34" t="s">
        <v>144</v>
      </c>
      <c r="C23" s="35"/>
      <c r="D23" s="35"/>
      <c r="E23" s="35"/>
      <c r="F23" s="35"/>
      <c r="G23" s="28">
        <f t="shared" si="1"/>
        <v>0</v>
      </c>
      <c r="H23" s="35"/>
      <c r="I23" s="35"/>
    </row>
    <row r="24" ht="18.75" spans="1:9">
      <c r="A24" s="33">
        <v>2</v>
      </c>
      <c r="B24" s="34" t="s">
        <v>145</v>
      </c>
      <c r="C24" s="35">
        <f>C25+C26+C27+C28+C30+C29</f>
        <v>1</v>
      </c>
      <c r="D24" s="35">
        <f t="shared" ref="D24:H24" si="6">D25+D26+D27+D28+D30</f>
        <v>0</v>
      </c>
      <c r="E24" s="35">
        <f t="shared" si="6"/>
        <v>0</v>
      </c>
      <c r="F24" s="35">
        <f>F25+F26+F27+F28+F30+F29</f>
        <v>145.44</v>
      </c>
      <c r="G24" s="28">
        <f t="shared" si="1"/>
        <v>0.0146303188814003</v>
      </c>
      <c r="H24" s="35">
        <f t="shared" si="6"/>
        <v>0</v>
      </c>
      <c r="I24" s="32"/>
    </row>
    <row r="25" ht="18.75" spans="1:9">
      <c r="A25" s="33">
        <v>2.1</v>
      </c>
      <c r="B25" s="34" t="s">
        <v>146</v>
      </c>
      <c r="C25" s="35"/>
      <c r="D25" s="32"/>
      <c r="E25" s="32"/>
      <c r="F25" s="32"/>
      <c r="G25" s="28">
        <f t="shared" si="1"/>
        <v>0</v>
      </c>
      <c r="H25" s="32"/>
      <c r="I25" s="32"/>
    </row>
    <row r="26" ht="18.75" spans="1:9">
      <c r="A26" s="33">
        <v>2.2</v>
      </c>
      <c r="B26" s="34" t="s">
        <v>147</v>
      </c>
      <c r="C26" s="35"/>
      <c r="D26" s="32"/>
      <c r="E26" s="32"/>
      <c r="F26" s="32"/>
      <c r="G26" s="28">
        <f t="shared" si="1"/>
        <v>0</v>
      </c>
      <c r="H26" s="32"/>
      <c r="I26" s="32"/>
    </row>
    <row r="27" ht="18.75" spans="1:9">
      <c r="A27" s="33">
        <v>2.3</v>
      </c>
      <c r="B27" s="34" t="s">
        <v>148</v>
      </c>
      <c r="C27" s="35"/>
      <c r="D27" s="32"/>
      <c r="E27" s="32"/>
      <c r="F27" s="32"/>
      <c r="G27" s="28">
        <f t="shared" si="1"/>
        <v>0</v>
      </c>
      <c r="H27" s="32"/>
      <c r="I27" s="32"/>
    </row>
    <row r="28" ht="18.75" spans="1:9">
      <c r="A28" s="33">
        <v>2.4</v>
      </c>
      <c r="B28" s="34" t="s">
        <v>149</v>
      </c>
      <c r="C28" s="35"/>
      <c r="D28" s="32"/>
      <c r="E28" s="32"/>
      <c r="F28" s="32"/>
      <c r="G28" s="28">
        <f t="shared" si="1"/>
        <v>0</v>
      </c>
      <c r="H28" s="32"/>
      <c r="I28" s="32"/>
    </row>
    <row r="29" ht="18.75" spans="1:9">
      <c r="A29" s="33">
        <v>2.5</v>
      </c>
      <c r="B29" s="34" t="s">
        <v>150</v>
      </c>
      <c r="C29" s="35">
        <v>1</v>
      </c>
      <c r="D29" s="32">
        <v>3416</v>
      </c>
      <c r="E29" s="32" t="s">
        <v>151</v>
      </c>
      <c r="F29" s="32">
        <v>145.44</v>
      </c>
      <c r="G29" s="28">
        <f t="shared" si="1"/>
        <v>0.0146303188814003</v>
      </c>
      <c r="H29" s="32"/>
      <c r="I29" s="32"/>
    </row>
    <row r="30" ht="18.75" spans="1:9">
      <c r="A30" s="33">
        <v>2.6</v>
      </c>
      <c r="B30" s="34" t="s">
        <v>152</v>
      </c>
      <c r="C30" s="35"/>
      <c r="D30" s="32"/>
      <c r="E30" s="32"/>
      <c r="F30" s="32"/>
      <c r="G30" s="28">
        <f t="shared" si="1"/>
        <v>0</v>
      </c>
      <c r="H30" s="32"/>
      <c r="I30" s="32"/>
    </row>
    <row r="31" ht="18.75" spans="1:9">
      <c r="A31" s="33">
        <v>3</v>
      </c>
      <c r="B31" s="34" t="s">
        <v>153</v>
      </c>
      <c r="C31" s="35"/>
      <c r="D31" s="32"/>
      <c r="E31" s="32"/>
      <c r="F31" s="32"/>
      <c r="G31" s="28">
        <f t="shared" si="1"/>
        <v>0</v>
      </c>
      <c r="H31" s="32"/>
      <c r="I31" s="32"/>
    </row>
    <row r="32" ht="18.75" spans="1:9">
      <c r="A32" s="33">
        <v>4</v>
      </c>
      <c r="B32" s="34" t="s">
        <v>154</v>
      </c>
      <c r="C32" s="32">
        <v>1</v>
      </c>
      <c r="D32" s="32"/>
      <c r="E32" s="32"/>
      <c r="F32" s="32">
        <v>98.7</v>
      </c>
      <c r="G32" s="28">
        <f t="shared" si="1"/>
        <v>0.00992857861382155</v>
      </c>
      <c r="H32" s="32">
        <v>75</v>
      </c>
      <c r="I32" s="32">
        <v>45</v>
      </c>
    </row>
    <row r="33" ht="18.75" spans="1:9">
      <c r="A33" s="33">
        <v>5</v>
      </c>
      <c r="B33" s="34" t="s">
        <v>155</v>
      </c>
      <c r="C33" s="35"/>
      <c r="D33" s="36"/>
      <c r="E33" s="32"/>
      <c r="F33" s="32"/>
      <c r="G33" s="28">
        <f t="shared" si="1"/>
        <v>0</v>
      </c>
      <c r="H33" s="32"/>
      <c r="I33" s="32"/>
    </row>
    <row r="34" ht="18.75" spans="1:9">
      <c r="A34" s="33">
        <v>6</v>
      </c>
      <c r="B34" s="34" t="s">
        <v>156</v>
      </c>
      <c r="C34" s="35"/>
      <c r="D34" s="32"/>
      <c r="E34" s="32"/>
      <c r="F34" s="32"/>
      <c r="G34" s="28">
        <f t="shared" si="1"/>
        <v>0</v>
      </c>
      <c r="H34" s="32"/>
      <c r="I34" s="32"/>
    </row>
    <row r="35" ht="18.75" spans="1:9">
      <c r="A35" s="33">
        <v>7</v>
      </c>
      <c r="B35" s="34" t="s">
        <v>157</v>
      </c>
      <c r="C35" s="35"/>
      <c r="D35" s="32"/>
      <c r="E35" s="32"/>
      <c r="F35" s="32"/>
      <c r="G35" s="28">
        <f t="shared" si="1"/>
        <v>0</v>
      </c>
      <c r="H35" s="32"/>
      <c r="I35" s="32"/>
    </row>
    <row r="36" ht="18.75" spans="1:9">
      <c r="A36" s="33">
        <v>8</v>
      </c>
      <c r="B36" s="34" t="s">
        <v>158</v>
      </c>
      <c r="C36" s="37"/>
      <c r="D36" s="32"/>
      <c r="E36" s="33"/>
      <c r="F36" s="32"/>
      <c r="G36" s="28">
        <f t="shared" si="1"/>
        <v>0</v>
      </c>
      <c r="H36" s="32"/>
      <c r="I36" s="32"/>
    </row>
    <row r="37" ht="18.75" spans="1:9">
      <c r="A37" s="33">
        <v>9</v>
      </c>
      <c r="B37" s="34" t="s">
        <v>159</v>
      </c>
      <c r="C37" s="37"/>
      <c r="D37" s="32"/>
      <c r="E37" s="33"/>
      <c r="F37" s="32"/>
      <c r="G37" s="28">
        <f t="shared" si="1"/>
        <v>0</v>
      </c>
      <c r="H37" s="32"/>
      <c r="I37" s="32"/>
    </row>
    <row r="38" ht="18.75" spans="1:9">
      <c r="A38" s="33">
        <v>10</v>
      </c>
      <c r="B38" s="34" t="s">
        <v>160</v>
      </c>
      <c r="C38" s="37"/>
      <c r="D38" s="32"/>
      <c r="E38" s="33"/>
      <c r="F38" s="32"/>
      <c r="G38" s="28">
        <f t="shared" si="1"/>
        <v>0</v>
      </c>
      <c r="H38" s="32"/>
      <c r="I38" s="32"/>
    </row>
    <row r="39" ht="18.75" spans="1:9">
      <c r="A39" s="33">
        <v>11</v>
      </c>
      <c r="B39" s="34" t="s">
        <v>161</v>
      </c>
      <c r="C39" s="37"/>
      <c r="D39" s="32"/>
      <c r="E39" s="33"/>
      <c r="F39" s="32"/>
      <c r="G39" s="28">
        <f t="shared" si="1"/>
        <v>0</v>
      </c>
      <c r="H39" s="32"/>
      <c r="I39" s="32"/>
    </row>
    <row r="40" ht="18.75" spans="1:9">
      <c r="A40" s="33">
        <v>12</v>
      </c>
      <c r="B40" s="34" t="s">
        <v>65</v>
      </c>
      <c r="C40" s="37"/>
      <c r="D40" s="32"/>
      <c r="E40" s="33"/>
      <c r="F40" s="32"/>
      <c r="G40" s="28">
        <f t="shared" si="1"/>
        <v>0</v>
      </c>
      <c r="H40" s="32"/>
      <c r="I40" s="32"/>
    </row>
    <row r="41" ht="18.75" spans="1:9">
      <c r="A41" s="29" t="s">
        <v>162</v>
      </c>
      <c r="B41" s="30" t="s">
        <v>163</v>
      </c>
      <c r="C41" s="32">
        <f t="shared" ref="C41:F41" si="7">C42+C43+C44+C45+C46+C47+C48+C49+C50</f>
        <v>2</v>
      </c>
      <c r="D41" s="32">
        <f t="shared" si="7"/>
        <v>0</v>
      </c>
      <c r="E41" s="32"/>
      <c r="F41" s="32">
        <f t="shared" si="7"/>
        <v>1041.69</v>
      </c>
      <c r="G41" s="28">
        <f t="shared" si="1"/>
        <v>0.10478724474399</v>
      </c>
      <c r="H41" s="32">
        <f>H42+H43+H44+H45+H46+H47+H48+H49+H50</f>
        <v>118</v>
      </c>
      <c r="I41" s="32"/>
    </row>
    <row r="42" ht="18.75" spans="1:9">
      <c r="A42" s="33">
        <v>1</v>
      </c>
      <c r="B42" s="34" t="s">
        <v>164</v>
      </c>
      <c r="C42" s="35"/>
      <c r="D42" s="35"/>
      <c r="E42" s="32"/>
      <c r="F42" s="32"/>
      <c r="G42" s="28">
        <f t="shared" si="1"/>
        <v>0</v>
      </c>
      <c r="H42" s="32"/>
      <c r="I42" s="32"/>
    </row>
    <row r="43" ht="18.75" spans="1:9">
      <c r="A43" s="33">
        <v>2</v>
      </c>
      <c r="B43" s="34" t="s">
        <v>165</v>
      </c>
      <c r="C43" s="35"/>
      <c r="D43" s="35"/>
      <c r="E43" s="32"/>
      <c r="F43" s="32"/>
      <c r="G43" s="28">
        <f t="shared" si="1"/>
        <v>0</v>
      </c>
      <c r="H43" s="32"/>
      <c r="I43" s="32"/>
    </row>
    <row r="44" ht="18.75" spans="1:9">
      <c r="A44" s="33">
        <v>3</v>
      </c>
      <c r="B44" s="34" t="s">
        <v>166</v>
      </c>
      <c r="C44" s="32"/>
      <c r="D44" s="32"/>
      <c r="E44" s="35"/>
      <c r="F44" s="32"/>
      <c r="G44" s="28">
        <f t="shared" si="1"/>
        <v>0</v>
      </c>
      <c r="H44" s="32"/>
      <c r="I44" s="32"/>
    </row>
    <row r="45" ht="18.75" spans="1:9">
      <c r="A45" s="33">
        <v>4</v>
      </c>
      <c r="B45" s="34" t="s">
        <v>167</v>
      </c>
      <c r="C45" s="35">
        <v>1</v>
      </c>
      <c r="D45" s="32"/>
      <c r="E45" s="32" t="s">
        <v>68</v>
      </c>
      <c r="F45" s="32">
        <v>130</v>
      </c>
      <c r="G45" s="28">
        <f t="shared" si="1"/>
        <v>0.0130771552157731</v>
      </c>
      <c r="H45" s="32">
        <v>6</v>
      </c>
      <c r="I45" s="32"/>
    </row>
    <row r="46" ht="18.75" spans="1:9">
      <c r="A46" s="33">
        <v>5</v>
      </c>
      <c r="B46" s="34" t="s">
        <v>168</v>
      </c>
      <c r="C46" s="35"/>
      <c r="D46" s="32"/>
      <c r="E46" s="32"/>
      <c r="F46" s="32"/>
      <c r="G46" s="28">
        <f t="shared" si="1"/>
        <v>0</v>
      </c>
      <c r="H46" s="32"/>
      <c r="I46" s="32"/>
    </row>
    <row r="47" ht="18.75" spans="1:9">
      <c r="A47" s="33">
        <v>6</v>
      </c>
      <c r="B47" s="34" t="s">
        <v>169</v>
      </c>
      <c r="C47" s="35"/>
      <c r="D47" s="32"/>
      <c r="E47" s="32"/>
      <c r="F47" s="32"/>
      <c r="G47" s="28">
        <f t="shared" si="1"/>
        <v>0</v>
      </c>
      <c r="H47" s="32"/>
      <c r="I47" s="32"/>
    </row>
    <row r="48" ht="18.75" spans="1:9">
      <c r="A48" s="33">
        <v>7</v>
      </c>
      <c r="B48" s="38" t="s">
        <v>170</v>
      </c>
      <c r="C48" s="35"/>
      <c r="D48" s="32"/>
      <c r="E48" s="32"/>
      <c r="F48" s="32"/>
      <c r="G48" s="28">
        <f t="shared" si="1"/>
        <v>0</v>
      </c>
      <c r="H48" s="32"/>
      <c r="I48" s="32"/>
    </row>
    <row r="49" ht="18.75" spans="1:9">
      <c r="A49" s="33">
        <v>8</v>
      </c>
      <c r="B49" s="38" t="s">
        <v>171</v>
      </c>
      <c r="C49" s="35">
        <v>1</v>
      </c>
      <c r="D49" s="32"/>
      <c r="E49" s="32" t="s">
        <v>172</v>
      </c>
      <c r="F49" s="32">
        <v>911.69</v>
      </c>
      <c r="G49" s="28">
        <f t="shared" si="1"/>
        <v>0.0917100895282165</v>
      </c>
      <c r="H49" s="32">
        <v>112</v>
      </c>
      <c r="I49" s="32">
        <v>50</v>
      </c>
    </row>
    <row r="50" ht="18.75" spans="1:9">
      <c r="A50" s="33">
        <v>9</v>
      </c>
      <c r="B50" s="38" t="s">
        <v>173</v>
      </c>
      <c r="C50" s="35"/>
      <c r="D50" s="32"/>
      <c r="E50" s="32"/>
      <c r="F50" s="32"/>
      <c r="G50" s="28">
        <f t="shared" si="1"/>
        <v>0</v>
      </c>
      <c r="H50" s="32"/>
      <c r="I50" s="32"/>
    </row>
    <row r="51" ht="18.75" spans="1:9">
      <c r="A51" s="29" t="s">
        <v>174</v>
      </c>
      <c r="B51" s="30" t="s">
        <v>175</v>
      </c>
      <c r="C51" s="32">
        <f t="shared" ref="C51:F51" si="8">C52+C53+C54+C55+C56+C57</f>
        <v>1</v>
      </c>
      <c r="D51" s="32">
        <f t="shared" si="8"/>
        <v>0</v>
      </c>
      <c r="E51" s="32"/>
      <c r="F51" s="32">
        <f t="shared" si="8"/>
        <v>4302.4</v>
      </c>
      <c r="G51" s="28">
        <f t="shared" si="1"/>
        <v>0.432793481541092</v>
      </c>
      <c r="H51" s="32">
        <f>H52+H53+H54+H55+H56+H57</f>
        <v>490</v>
      </c>
      <c r="I51" s="32"/>
    </row>
    <row r="52" ht="18.75" spans="1:9">
      <c r="A52" s="33">
        <v>1</v>
      </c>
      <c r="B52" s="34" t="s">
        <v>176</v>
      </c>
      <c r="C52" s="32"/>
      <c r="D52" s="32"/>
      <c r="E52" s="32"/>
      <c r="F52" s="32"/>
      <c r="G52" s="28">
        <f t="shared" si="1"/>
        <v>0</v>
      </c>
      <c r="H52" s="32"/>
      <c r="I52" s="32"/>
    </row>
    <row r="53" ht="18.75" spans="1:9">
      <c r="A53" s="33">
        <v>2</v>
      </c>
      <c r="B53" s="34" t="s">
        <v>177</v>
      </c>
      <c r="C53" s="32"/>
      <c r="D53" s="32"/>
      <c r="E53" s="32"/>
      <c r="F53" s="32"/>
      <c r="G53" s="28">
        <f t="shared" si="1"/>
        <v>0</v>
      </c>
      <c r="H53" s="32"/>
      <c r="I53" s="32"/>
    </row>
    <row r="54" ht="18.75" spans="1:9">
      <c r="A54" s="33">
        <v>3</v>
      </c>
      <c r="B54" s="34" t="s">
        <v>178</v>
      </c>
      <c r="C54" s="32"/>
      <c r="D54" s="32"/>
      <c r="E54" s="32"/>
      <c r="F54" s="32"/>
      <c r="G54" s="28">
        <f t="shared" si="1"/>
        <v>0</v>
      </c>
      <c r="H54" s="32"/>
      <c r="I54" s="32"/>
    </row>
    <row r="55" ht="18.75" spans="1:9">
      <c r="A55" s="33">
        <v>4</v>
      </c>
      <c r="B55" s="39" t="s">
        <v>179</v>
      </c>
      <c r="C55" s="35">
        <v>1</v>
      </c>
      <c r="D55" s="35"/>
      <c r="E55" s="35" t="s">
        <v>84</v>
      </c>
      <c r="F55" s="32">
        <v>4302.4</v>
      </c>
      <c r="G55" s="28">
        <f t="shared" si="1"/>
        <v>0.432793481541092</v>
      </c>
      <c r="H55" s="32">
        <v>490</v>
      </c>
      <c r="I55" s="32">
        <v>70</v>
      </c>
    </row>
    <row r="56" ht="18.75" spans="1:9">
      <c r="A56" s="33">
        <v>5</v>
      </c>
      <c r="B56" s="40" t="s">
        <v>180</v>
      </c>
      <c r="C56" s="32"/>
      <c r="D56" s="32"/>
      <c r="E56" s="32"/>
      <c r="F56" s="32"/>
      <c r="G56" s="28">
        <f t="shared" si="1"/>
        <v>0</v>
      </c>
      <c r="H56" s="32"/>
      <c r="I56" s="32"/>
    </row>
    <row r="57" ht="18.75" spans="1:9">
      <c r="A57" s="33">
        <v>6</v>
      </c>
      <c r="B57" s="40" t="s">
        <v>29</v>
      </c>
      <c r="C57" s="32"/>
      <c r="D57" s="32"/>
      <c r="E57" s="32"/>
      <c r="F57" s="32"/>
      <c r="G57" s="28">
        <f t="shared" si="1"/>
        <v>0</v>
      </c>
      <c r="H57" s="32"/>
      <c r="I57" s="32"/>
    </row>
    <row r="58" ht="18.75" spans="1:9">
      <c r="A58" s="29" t="s">
        <v>181</v>
      </c>
      <c r="B58" s="30" t="s">
        <v>182</v>
      </c>
      <c r="C58" s="32">
        <f t="shared" ref="C58:F58" si="9">C59+C66+C74+C77+C80+C83</f>
        <v>1</v>
      </c>
      <c r="D58" s="32">
        <f t="shared" si="9"/>
        <v>0</v>
      </c>
      <c r="E58" s="32">
        <f t="shared" si="9"/>
        <v>0</v>
      </c>
      <c r="F58" s="32">
        <f t="shared" si="9"/>
        <v>2552.77</v>
      </c>
      <c r="G58" s="28">
        <f t="shared" si="1"/>
        <v>0.256792073232069</v>
      </c>
      <c r="H58" s="32">
        <f>H59+H66+H74+H77+H80+H83</f>
        <v>4168</v>
      </c>
      <c r="I58" s="32"/>
    </row>
    <row r="59" ht="18.75" spans="1:9">
      <c r="A59" s="29" t="s">
        <v>127</v>
      </c>
      <c r="B59" s="30" t="s">
        <v>183</v>
      </c>
      <c r="C59" s="32">
        <f t="shared" ref="C59:F59" si="10">C60+C61+C62+C63+C64+C65</f>
        <v>0</v>
      </c>
      <c r="D59" s="32">
        <f t="shared" si="10"/>
        <v>0</v>
      </c>
      <c r="E59" s="32">
        <f t="shared" si="10"/>
        <v>0</v>
      </c>
      <c r="F59" s="32">
        <f t="shared" si="10"/>
        <v>0</v>
      </c>
      <c r="G59" s="28">
        <f t="shared" si="1"/>
        <v>0</v>
      </c>
      <c r="H59" s="32">
        <f>H60+H61+H62+H63+H64+H65</f>
        <v>0</v>
      </c>
      <c r="I59" s="32"/>
    </row>
    <row r="60" ht="18.75" spans="1:9">
      <c r="A60" s="33">
        <v>1</v>
      </c>
      <c r="B60" s="34" t="s">
        <v>184</v>
      </c>
      <c r="C60" s="32"/>
      <c r="D60" s="32"/>
      <c r="E60" s="32"/>
      <c r="F60" s="32"/>
      <c r="G60" s="28">
        <f t="shared" si="1"/>
        <v>0</v>
      </c>
      <c r="H60" s="32"/>
      <c r="I60" s="32"/>
    </row>
    <row r="61" ht="18.75" spans="1:9">
      <c r="A61" s="33">
        <v>2</v>
      </c>
      <c r="B61" s="34" t="s">
        <v>185</v>
      </c>
      <c r="C61" s="35"/>
      <c r="D61" s="32"/>
      <c r="E61" s="32"/>
      <c r="F61" s="32"/>
      <c r="G61" s="28">
        <f t="shared" si="1"/>
        <v>0</v>
      </c>
      <c r="H61" s="32"/>
      <c r="I61" s="32"/>
    </row>
    <row r="62" ht="18.75" spans="1:9">
      <c r="A62" s="33">
        <v>3</v>
      </c>
      <c r="B62" s="34" t="s">
        <v>186</v>
      </c>
      <c r="C62" s="35"/>
      <c r="D62" s="32"/>
      <c r="E62" s="32"/>
      <c r="F62" s="32"/>
      <c r="G62" s="28">
        <f t="shared" si="1"/>
        <v>0</v>
      </c>
      <c r="H62" s="32"/>
      <c r="I62" s="32"/>
    </row>
    <row r="63" ht="18.75" spans="1:9">
      <c r="A63" s="33">
        <v>4</v>
      </c>
      <c r="B63" s="34" t="s">
        <v>187</v>
      </c>
      <c r="C63" s="35"/>
      <c r="D63" s="32"/>
      <c r="E63" s="32"/>
      <c r="F63" s="32"/>
      <c r="G63" s="28">
        <f t="shared" si="1"/>
        <v>0</v>
      </c>
      <c r="H63" s="32"/>
      <c r="I63" s="32"/>
    </row>
    <row r="64" ht="18.75" spans="1:9">
      <c r="A64" s="33">
        <v>5</v>
      </c>
      <c r="B64" s="34" t="s">
        <v>188</v>
      </c>
      <c r="C64" s="35"/>
      <c r="D64" s="32"/>
      <c r="E64" s="32"/>
      <c r="F64" s="32"/>
      <c r="G64" s="28">
        <f t="shared" si="1"/>
        <v>0</v>
      </c>
      <c r="H64" s="32"/>
      <c r="I64" s="32"/>
    </row>
    <row r="65" ht="18.75" spans="1:9">
      <c r="A65" s="33">
        <v>6</v>
      </c>
      <c r="B65" s="34" t="s">
        <v>29</v>
      </c>
      <c r="C65" s="35"/>
      <c r="D65" s="32"/>
      <c r="E65" s="32"/>
      <c r="F65" s="32"/>
      <c r="G65" s="28">
        <f t="shared" si="1"/>
        <v>0</v>
      </c>
      <c r="H65" s="32"/>
      <c r="I65" s="32"/>
    </row>
    <row r="66" ht="18.75" spans="1:9">
      <c r="A66" s="29" t="s">
        <v>137</v>
      </c>
      <c r="B66" s="30" t="s">
        <v>189</v>
      </c>
      <c r="C66" s="32">
        <f t="shared" ref="C66:F66" si="11">C67+C68+C69+C70+C71+C72+C73</f>
        <v>0</v>
      </c>
      <c r="D66" s="32">
        <f t="shared" si="11"/>
        <v>0</v>
      </c>
      <c r="E66" s="32">
        <f t="shared" si="11"/>
        <v>0</v>
      </c>
      <c r="F66" s="32">
        <f t="shared" si="11"/>
        <v>0</v>
      </c>
      <c r="G66" s="28">
        <f t="shared" si="1"/>
        <v>0</v>
      </c>
      <c r="H66" s="32">
        <f>H67+H68+H69+H70+H71+H72+H73</f>
        <v>0</v>
      </c>
      <c r="I66" s="32"/>
    </row>
    <row r="67" ht="37.5" spans="1:9">
      <c r="A67" s="33">
        <v>1</v>
      </c>
      <c r="B67" s="34" t="s">
        <v>190</v>
      </c>
      <c r="C67" s="32"/>
      <c r="D67" s="32"/>
      <c r="E67" s="32"/>
      <c r="F67" s="32"/>
      <c r="G67" s="28">
        <f t="shared" si="1"/>
        <v>0</v>
      </c>
      <c r="H67" s="32"/>
      <c r="I67" s="32"/>
    </row>
    <row r="68" ht="18.75" spans="1:9">
      <c r="A68" s="33">
        <v>2</v>
      </c>
      <c r="B68" s="34" t="s">
        <v>191</v>
      </c>
      <c r="C68" s="32"/>
      <c r="D68" s="32"/>
      <c r="E68" s="32"/>
      <c r="F68" s="32"/>
      <c r="G68" s="28">
        <f t="shared" si="1"/>
        <v>0</v>
      </c>
      <c r="H68" s="32"/>
      <c r="I68" s="32"/>
    </row>
    <row r="69" ht="18.75" spans="1:9">
      <c r="A69" s="33">
        <v>3</v>
      </c>
      <c r="B69" s="34" t="s">
        <v>192</v>
      </c>
      <c r="C69" s="35"/>
      <c r="D69" s="32"/>
      <c r="E69" s="32"/>
      <c r="F69" s="32"/>
      <c r="G69" s="28">
        <f t="shared" ref="G69:G110" si="12">F69/9941</f>
        <v>0</v>
      </c>
      <c r="H69" s="32"/>
      <c r="I69" s="32"/>
    </row>
    <row r="70" ht="18.75" spans="1:9">
      <c r="A70" s="33">
        <v>4</v>
      </c>
      <c r="B70" s="34" t="s">
        <v>193</v>
      </c>
      <c r="C70" s="32"/>
      <c r="D70" s="32"/>
      <c r="E70" s="32"/>
      <c r="F70" s="32"/>
      <c r="G70" s="28">
        <f t="shared" si="12"/>
        <v>0</v>
      </c>
      <c r="H70" s="32"/>
      <c r="I70" s="32"/>
    </row>
    <row r="71" ht="18.75" spans="1:9">
      <c r="A71" s="33">
        <v>5</v>
      </c>
      <c r="B71" s="34" t="s">
        <v>194</v>
      </c>
      <c r="C71" s="32"/>
      <c r="D71" s="32"/>
      <c r="E71" s="32"/>
      <c r="F71" s="32"/>
      <c r="G71" s="28">
        <f t="shared" si="12"/>
        <v>0</v>
      </c>
      <c r="H71" s="32"/>
      <c r="I71" s="32"/>
    </row>
    <row r="72" ht="18.75" spans="1:9">
      <c r="A72" s="33">
        <v>6</v>
      </c>
      <c r="B72" s="42" t="s">
        <v>195</v>
      </c>
      <c r="C72" s="32"/>
      <c r="D72" s="32"/>
      <c r="E72" s="32"/>
      <c r="F72" s="32"/>
      <c r="G72" s="28">
        <f t="shared" si="12"/>
        <v>0</v>
      </c>
      <c r="H72" s="32"/>
      <c r="I72" s="32"/>
    </row>
    <row r="73" ht="18.75" spans="1:9">
      <c r="A73" s="33">
        <v>7</v>
      </c>
      <c r="B73" s="34" t="s">
        <v>65</v>
      </c>
      <c r="C73" s="32"/>
      <c r="D73" s="32"/>
      <c r="E73" s="32"/>
      <c r="F73" s="32"/>
      <c r="G73" s="28">
        <f t="shared" si="12"/>
        <v>0</v>
      </c>
      <c r="H73" s="32"/>
      <c r="I73" s="32"/>
    </row>
    <row r="74" ht="18.75" spans="1:9">
      <c r="A74" s="29" t="s">
        <v>162</v>
      </c>
      <c r="B74" s="30" t="s">
        <v>196</v>
      </c>
      <c r="C74" s="32">
        <f t="shared" ref="C74:F74" si="13">C75+C76</f>
        <v>1</v>
      </c>
      <c r="D74" s="32">
        <f t="shared" si="13"/>
        <v>0</v>
      </c>
      <c r="E74" s="32">
        <f t="shared" si="13"/>
        <v>0</v>
      </c>
      <c r="F74" s="32">
        <f t="shared" si="13"/>
        <v>2552.77</v>
      </c>
      <c r="G74" s="28">
        <f t="shared" si="12"/>
        <v>0.256792073232069</v>
      </c>
      <c r="H74" s="32">
        <f>H75+H76</f>
        <v>4168</v>
      </c>
      <c r="I74" s="32"/>
    </row>
    <row r="75" ht="18.75" spans="1:9">
      <c r="A75" s="33">
        <v>1</v>
      </c>
      <c r="B75" s="34" t="s">
        <v>197</v>
      </c>
      <c r="C75" s="33">
        <v>1</v>
      </c>
      <c r="D75" s="34"/>
      <c r="E75" s="33"/>
      <c r="F75" s="34">
        <v>2552.77</v>
      </c>
      <c r="G75" s="28">
        <f t="shared" si="12"/>
        <v>0.256792073232069</v>
      </c>
      <c r="H75" s="34">
        <v>4168</v>
      </c>
      <c r="I75" s="33"/>
    </row>
    <row r="76" ht="18.75" spans="1:9">
      <c r="A76" s="33">
        <v>2</v>
      </c>
      <c r="B76" s="34" t="s">
        <v>29</v>
      </c>
      <c r="C76" s="33"/>
      <c r="D76" s="34"/>
      <c r="E76" s="33"/>
      <c r="F76" s="34"/>
      <c r="G76" s="28">
        <f t="shared" si="12"/>
        <v>0</v>
      </c>
      <c r="H76" s="34"/>
      <c r="I76" s="33"/>
    </row>
    <row r="77" ht="18.75" spans="1:9">
      <c r="A77" s="29" t="s">
        <v>174</v>
      </c>
      <c r="B77" s="30" t="s">
        <v>198</v>
      </c>
      <c r="C77" s="32">
        <f t="shared" ref="C77:F77" si="14">C78+C79</f>
        <v>0</v>
      </c>
      <c r="D77" s="32">
        <f t="shared" si="14"/>
        <v>0</v>
      </c>
      <c r="E77" s="32">
        <f t="shared" si="14"/>
        <v>0</v>
      </c>
      <c r="F77" s="32">
        <f t="shared" si="14"/>
        <v>0</v>
      </c>
      <c r="G77" s="28">
        <f t="shared" si="12"/>
        <v>0</v>
      </c>
      <c r="H77" s="32">
        <f>H78+H79</f>
        <v>0</v>
      </c>
      <c r="I77" s="32"/>
    </row>
    <row r="78" ht="18.75" spans="1:9">
      <c r="A78" s="33">
        <v>1</v>
      </c>
      <c r="B78" s="34" t="s">
        <v>199</v>
      </c>
      <c r="C78" s="32"/>
      <c r="D78" s="32"/>
      <c r="E78" s="32"/>
      <c r="F78" s="32"/>
      <c r="G78" s="28">
        <f t="shared" si="12"/>
        <v>0</v>
      </c>
      <c r="H78" s="32"/>
      <c r="I78" s="32"/>
    </row>
    <row r="79" ht="18.75" spans="1:9">
      <c r="A79" s="33">
        <v>2</v>
      </c>
      <c r="B79" s="34" t="s">
        <v>29</v>
      </c>
      <c r="C79" s="32"/>
      <c r="D79" s="32"/>
      <c r="E79" s="32"/>
      <c r="F79" s="32"/>
      <c r="G79" s="28">
        <f t="shared" si="12"/>
        <v>0</v>
      </c>
      <c r="H79" s="32"/>
      <c r="I79" s="32"/>
    </row>
    <row r="80" ht="18.75" spans="1:9">
      <c r="A80" s="29" t="s">
        <v>200</v>
      </c>
      <c r="B80" s="30" t="s">
        <v>201</v>
      </c>
      <c r="C80" s="32">
        <f t="shared" ref="C80:F80" si="15">C81+C82</f>
        <v>0</v>
      </c>
      <c r="D80" s="32">
        <f t="shared" si="15"/>
        <v>0</v>
      </c>
      <c r="E80" s="32">
        <f t="shared" si="15"/>
        <v>0</v>
      </c>
      <c r="F80" s="32">
        <f t="shared" si="15"/>
        <v>0</v>
      </c>
      <c r="G80" s="28">
        <f t="shared" si="12"/>
        <v>0</v>
      </c>
      <c r="H80" s="32">
        <f>H81+H82</f>
        <v>0</v>
      </c>
      <c r="I80" s="32"/>
    </row>
    <row r="81" ht="18.75" spans="1:9">
      <c r="A81" s="33">
        <v>1</v>
      </c>
      <c r="B81" s="34" t="s">
        <v>202</v>
      </c>
      <c r="C81" s="32"/>
      <c r="D81" s="32"/>
      <c r="E81" s="32"/>
      <c r="F81" s="32"/>
      <c r="G81" s="28">
        <f t="shared" si="12"/>
        <v>0</v>
      </c>
      <c r="H81" s="32"/>
      <c r="I81" s="32"/>
    </row>
    <row r="82" ht="18.75" spans="1:9">
      <c r="A82" s="33">
        <v>2</v>
      </c>
      <c r="B82" s="34" t="s">
        <v>29</v>
      </c>
      <c r="C82" s="32"/>
      <c r="D82" s="32"/>
      <c r="E82" s="32"/>
      <c r="F82" s="32"/>
      <c r="G82" s="28">
        <f t="shared" si="12"/>
        <v>0</v>
      </c>
      <c r="H82" s="32"/>
      <c r="I82" s="32"/>
    </row>
    <row r="83" ht="18.75" spans="1:9">
      <c r="A83" s="29" t="s">
        <v>203</v>
      </c>
      <c r="B83" s="30" t="s">
        <v>204</v>
      </c>
      <c r="C83" s="32">
        <f t="shared" ref="C83:F83" si="16">C84+C85+C86+C87</f>
        <v>0</v>
      </c>
      <c r="D83" s="32">
        <f t="shared" si="16"/>
        <v>0</v>
      </c>
      <c r="E83" s="32">
        <f t="shared" si="16"/>
        <v>0</v>
      </c>
      <c r="F83" s="32">
        <f t="shared" si="16"/>
        <v>0</v>
      </c>
      <c r="G83" s="28">
        <f t="shared" si="12"/>
        <v>0</v>
      </c>
      <c r="H83" s="32">
        <f>H84+H85+H86+H87</f>
        <v>0</v>
      </c>
      <c r="I83" s="32"/>
    </row>
    <row r="84" ht="18.75" spans="1:9">
      <c r="A84" s="29">
        <v>1</v>
      </c>
      <c r="B84" s="34" t="s">
        <v>205</v>
      </c>
      <c r="C84" s="32"/>
      <c r="D84" s="32"/>
      <c r="E84" s="32"/>
      <c r="F84" s="32"/>
      <c r="G84" s="28">
        <f t="shared" si="12"/>
        <v>0</v>
      </c>
      <c r="H84" s="32"/>
      <c r="I84" s="32"/>
    </row>
    <row r="85" ht="18.75" spans="1:9">
      <c r="A85" s="33">
        <v>2</v>
      </c>
      <c r="B85" s="43" t="s">
        <v>206</v>
      </c>
      <c r="C85" s="32"/>
      <c r="D85" s="32"/>
      <c r="E85" s="32"/>
      <c r="F85" s="32"/>
      <c r="G85" s="28">
        <f t="shared" si="12"/>
        <v>0</v>
      </c>
      <c r="H85" s="32"/>
      <c r="I85" s="32"/>
    </row>
    <row r="86" ht="18.75" spans="1:9">
      <c r="A86" s="33">
        <v>3</v>
      </c>
      <c r="B86" s="43" t="s">
        <v>207</v>
      </c>
      <c r="C86" s="32"/>
      <c r="D86" s="32"/>
      <c r="E86" s="32"/>
      <c r="F86" s="32"/>
      <c r="G86" s="28">
        <f t="shared" si="12"/>
        <v>0</v>
      </c>
      <c r="H86" s="32"/>
      <c r="I86" s="32"/>
    </row>
    <row r="87" ht="18.75" spans="1:9">
      <c r="A87" s="33">
        <v>4</v>
      </c>
      <c r="B87" s="43" t="s">
        <v>29</v>
      </c>
      <c r="C87" s="32"/>
      <c r="D87" s="32"/>
      <c r="E87" s="32"/>
      <c r="F87" s="32"/>
      <c r="G87" s="28">
        <f t="shared" si="12"/>
        <v>0</v>
      </c>
      <c r="H87" s="32"/>
      <c r="I87" s="32"/>
    </row>
    <row r="88" ht="18.75" spans="1:9">
      <c r="A88" s="29" t="s">
        <v>208</v>
      </c>
      <c r="B88" s="30" t="s">
        <v>209</v>
      </c>
      <c r="C88" s="32">
        <f t="shared" ref="C88:F88" si="17">C89+C90+C91+C92+C93+C94+C95+C96+C97</f>
        <v>0</v>
      </c>
      <c r="D88" s="32">
        <f t="shared" si="17"/>
        <v>0</v>
      </c>
      <c r="E88" s="32">
        <f t="shared" si="17"/>
        <v>0</v>
      </c>
      <c r="F88" s="32">
        <f t="shared" si="17"/>
        <v>0</v>
      </c>
      <c r="G88" s="28">
        <f t="shared" si="12"/>
        <v>0</v>
      </c>
      <c r="H88" s="32">
        <f>H89+H90+H91+H92+H93+H94+H95+H96+H97</f>
        <v>0</v>
      </c>
      <c r="I88" s="32"/>
    </row>
    <row r="89" ht="18.75" spans="1:9">
      <c r="A89" s="44">
        <v>1</v>
      </c>
      <c r="B89" s="34" t="s">
        <v>210</v>
      </c>
      <c r="C89" s="32"/>
      <c r="D89" s="32"/>
      <c r="E89" s="32"/>
      <c r="F89" s="32"/>
      <c r="G89" s="28">
        <f t="shared" si="12"/>
        <v>0</v>
      </c>
      <c r="H89" s="32"/>
      <c r="I89" s="32"/>
    </row>
    <row r="90" ht="18.75" spans="1:9">
      <c r="A90" s="44">
        <v>2</v>
      </c>
      <c r="B90" s="34" t="s">
        <v>211</v>
      </c>
      <c r="C90" s="32"/>
      <c r="D90" s="32"/>
      <c r="E90" s="32"/>
      <c r="F90" s="32"/>
      <c r="G90" s="28">
        <f t="shared" si="12"/>
        <v>0</v>
      </c>
      <c r="H90" s="32"/>
      <c r="I90" s="32"/>
    </row>
    <row r="91" ht="18.75" spans="1:9">
      <c r="A91" s="44">
        <v>3</v>
      </c>
      <c r="B91" s="34" t="s">
        <v>212</v>
      </c>
      <c r="C91" s="35"/>
      <c r="D91" s="32"/>
      <c r="E91" s="32"/>
      <c r="F91" s="32"/>
      <c r="G91" s="28">
        <f t="shared" si="12"/>
        <v>0</v>
      </c>
      <c r="H91" s="32"/>
      <c r="I91" s="32"/>
    </row>
    <row r="92" ht="18.75" spans="1:9">
      <c r="A92" s="44">
        <v>4</v>
      </c>
      <c r="B92" s="34" t="s">
        <v>213</v>
      </c>
      <c r="C92" s="32"/>
      <c r="D92" s="32"/>
      <c r="E92" s="32"/>
      <c r="F92" s="32"/>
      <c r="G92" s="28">
        <f t="shared" si="12"/>
        <v>0</v>
      </c>
      <c r="H92" s="32"/>
      <c r="I92" s="32"/>
    </row>
    <row r="93" ht="18.75" spans="1:9">
      <c r="A93" s="44">
        <v>5</v>
      </c>
      <c r="B93" s="34" t="s">
        <v>214</v>
      </c>
      <c r="C93" s="32"/>
      <c r="D93" s="32"/>
      <c r="E93" s="32"/>
      <c r="F93" s="32"/>
      <c r="G93" s="28">
        <f t="shared" si="12"/>
        <v>0</v>
      </c>
      <c r="H93" s="32"/>
      <c r="I93" s="32"/>
    </row>
    <row r="94" ht="18.75" spans="1:9">
      <c r="A94" s="44">
        <v>6</v>
      </c>
      <c r="B94" s="34" t="s">
        <v>215</v>
      </c>
      <c r="C94" s="32"/>
      <c r="D94" s="32"/>
      <c r="E94" s="32"/>
      <c r="F94" s="32"/>
      <c r="G94" s="28">
        <f t="shared" si="12"/>
        <v>0</v>
      </c>
      <c r="H94" s="32"/>
      <c r="I94" s="32"/>
    </row>
    <row r="95" ht="18.75" spans="1:9">
      <c r="A95" s="44">
        <v>7</v>
      </c>
      <c r="B95" s="34" t="s">
        <v>216</v>
      </c>
      <c r="C95" s="32"/>
      <c r="D95" s="32"/>
      <c r="E95" s="32"/>
      <c r="F95" s="32"/>
      <c r="G95" s="28">
        <f t="shared" si="12"/>
        <v>0</v>
      </c>
      <c r="H95" s="32"/>
      <c r="I95" s="32"/>
    </row>
    <row r="96" ht="18.75" spans="1:9">
      <c r="A96" s="44">
        <v>8</v>
      </c>
      <c r="B96" s="34" t="s">
        <v>217</v>
      </c>
      <c r="C96" s="32"/>
      <c r="D96" s="32"/>
      <c r="E96" s="32"/>
      <c r="F96" s="32"/>
      <c r="G96" s="28">
        <f t="shared" si="12"/>
        <v>0</v>
      </c>
      <c r="H96" s="32"/>
      <c r="I96" s="32"/>
    </row>
    <row r="97" ht="18.75" spans="1:9">
      <c r="A97" s="44">
        <v>9</v>
      </c>
      <c r="B97" s="34" t="s">
        <v>65</v>
      </c>
      <c r="C97" s="32"/>
      <c r="D97" s="32"/>
      <c r="E97" s="32"/>
      <c r="F97" s="32"/>
      <c r="G97" s="28">
        <f t="shared" si="12"/>
        <v>0</v>
      </c>
      <c r="H97" s="32"/>
      <c r="I97" s="32"/>
    </row>
    <row r="98" ht="18.75" spans="1:9">
      <c r="A98" s="29" t="s">
        <v>218</v>
      </c>
      <c r="B98" s="30" t="s">
        <v>65</v>
      </c>
      <c r="C98" s="32">
        <f t="shared" ref="C98:F98" si="18">C99+C100+C101+C102+C103+C104+C105+C106+C107+C108+C109</f>
        <v>2</v>
      </c>
      <c r="D98" s="32">
        <f t="shared" si="18"/>
        <v>0</v>
      </c>
      <c r="E98" s="32"/>
      <c r="F98" s="32">
        <f t="shared" si="18"/>
        <v>1800</v>
      </c>
      <c r="G98" s="28">
        <f t="shared" si="12"/>
        <v>0.181068302987627</v>
      </c>
      <c r="H98" s="32">
        <f>H99+H100+H101+H102+H103+H104+H105+H106+H107+H108+H109</f>
        <v>120</v>
      </c>
      <c r="I98" s="32"/>
    </row>
    <row r="99" ht="18.75" spans="1:9">
      <c r="A99" s="33">
        <v>1</v>
      </c>
      <c r="B99" s="34" t="s">
        <v>219</v>
      </c>
      <c r="C99" s="32"/>
      <c r="D99" s="32"/>
      <c r="E99" s="32"/>
      <c r="F99" s="32"/>
      <c r="G99" s="28">
        <f t="shared" si="12"/>
        <v>0</v>
      </c>
      <c r="H99" s="32"/>
      <c r="I99" s="32"/>
    </row>
    <row r="100" ht="18.75" spans="1:9">
      <c r="A100" s="33">
        <v>2</v>
      </c>
      <c r="B100" s="34" t="s">
        <v>220</v>
      </c>
      <c r="C100" s="35"/>
      <c r="D100" s="32"/>
      <c r="E100" s="32"/>
      <c r="F100" s="32"/>
      <c r="G100" s="28">
        <f t="shared" si="12"/>
        <v>0</v>
      </c>
      <c r="H100" s="32"/>
      <c r="I100" s="32"/>
    </row>
    <row r="101" ht="18.75" spans="1:9">
      <c r="A101" s="33">
        <v>3</v>
      </c>
      <c r="B101" s="34" t="s">
        <v>221</v>
      </c>
      <c r="C101" s="35"/>
      <c r="D101" s="32"/>
      <c r="E101" s="32"/>
      <c r="F101" s="32"/>
      <c r="G101" s="28">
        <f t="shared" si="12"/>
        <v>0</v>
      </c>
      <c r="H101" s="32"/>
      <c r="I101" s="32"/>
    </row>
    <row r="102" ht="18.75" spans="1:9">
      <c r="A102" s="33">
        <v>4</v>
      </c>
      <c r="B102" s="34" t="s">
        <v>222</v>
      </c>
      <c r="C102" s="35"/>
      <c r="D102" s="32"/>
      <c r="E102" s="32"/>
      <c r="F102" s="35"/>
      <c r="G102" s="28">
        <f t="shared" si="12"/>
        <v>0</v>
      </c>
      <c r="H102" s="32"/>
      <c r="I102" s="32"/>
    </row>
    <row r="103" ht="18.75" spans="1:9">
      <c r="A103" s="33">
        <v>5</v>
      </c>
      <c r="B103" s="34" t="s">
        <v>223</v>
      </c>
      <c r="C103" s="35"/>
      <c r="D103" s="32"/>
      <c r="E103" s="32"/>
      <c r="F103" s="32"/>
      <c r="G103" s="28">
        <f t="shared" si="12"/>
        <v>0</v>
      </c>
      <c r="H103" s="32"/>
      <c r="I103" s="32"/>
    </row>
    <row r="104" ht="18.75" spans="1:9">
      <c r="A104" s="33">
        <v>6</v>
      </c>
      <c r="B104" s="34" t="s">
        <v>224</v>
      </c>
      <c r="C104" s="35"/>
      <c r="D104" s="32"/>
      <c r="E104" s="32"/>
      <c r="F104" s="32"/>
      <c r="G104" s="28">
        <f t="shared" si="12"/>
        <v>0</v>
      </c>
      <c r="H104" s="32"/>
      <c r="I104" s="32"/>
    </row>
    <row r="105" ht="18.75" spans="1:9">
      <c r="A105" s="33">
        <v>7</v>
      </c>
      <c r="B105" s="34" t="s">
        <v>225</v>
      </c>
      <c r="C105" s="35"/>
      <c r="D105" s="32"/>
      <c r="E105" s="32"/>
      <c r="F105" s="32"/>
      <c r="G105" s="28">
        <f t="shared" si="12"/>
        <v>0</v>
      </c>
      <c r="H105" s="32"/>
      <c r="I105" s="32"/>
    </row>
    <row r="106" ht="18.75" spans="1:9">
      <c r="A106" s="33">
        <v>8</v>
      </c>
      <c r="B106" s="40" t="s">
        <v>226</v>
      </c>
      <c r="C106" s="32"/>
      <c r="D106" s="32"/>
      <c r="E106" s="32"/>
      <c r="F106" s="32"/>
      <c r="G106" s="28">
        <f t="shared" si="12"/>
        <v>0</v>
      </c>
      <c r="H106" s="32"/>
      <c r="I106" s="32"/>
    </row>
    <row r="107" ht="18.75" spans="1:9">
      <c r="A107" s="33">
        <v>9</v>
      </c>
      <c r="B107" s="34" t="s">
        <v>227</v>
      </c>
      <c r="C107" s="35"/>
      <c r="D107" s="32"/>
      <c r="E107" s="32"/>
      <c r="F107" s="32"/>
      <c r="G107" s="28">
        <f t="shared" si="12"/>
        <v>0</v>
      </c>
      <c r="H107" s="32"/>
      <c r="I107" s="32"/>
    </row>
    <row r="108" ht="18.75" spans="1:9">
      <c r="A108" s="33">
        <v>10</v>
      </c>
      <c r="B108" s="34" t="s">
        <v>228</v>
      </c>
      <c r="C108" s="35">
        <v>2</v>
      </c>
      <c r="D108" s="32"/>
      <c r="E108" s="32" t="s">
        <v>68</v>
      </c>
      <c r="F108" s="32">
        <v>1800</v>
      </c>
      <c r="G108" s="28">
        <f t="shared" si="12"/>
        <v>0.181068302987627</v>
      </c>
      <c r="H108" s="32">
        <v>120</v>
      </c>
      <c r="I108" s="32">
        <v>20</v>
      </c>
    </row>
    <row r="109" ht="18.75" spans="1:9">
      <c r="A109" s="33">
        <v>11</v>
      </c>
      <c r="B109" s="34" t="s">
        <v>65</v>
      </c>
      <c r="C109" s="35"/>
      <c r="D109" s="32"/>
      <c r="E109" s="32"/>
      <c r="F109" s="32"/>
      <c r="G109" s="28">
        <f t="shared" si="12"/>
        <v>0</v>
      </c>
      <c r="H109" s="32"/>
      <c r="I109" s="32"/>
    </row>
    <row r="110" ht="18.75" spans="1:9">
      <c r="A110" s="29" t="s">
        <v>229</v>
      </c>
      <c r="B110" s="30" t="s">
        <v>230</v>
      </c>
      <c r="C110" s="45"/>
      <c r="D110" s="32"/>
      <c r="E110" s="32"/>
      <c r="F110" s="35"/>
      <c r="G110" s="28">
        <f t="shared" si="12"/>
        <v>0</v>
      </c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231</v>
      </c>
      <c r="G1" s="4" t="s">
        <v>232</v>
      </c>
      <c r="H1" s="3" t="s">
        <v>233</v>
      </c>
      <c r="I1" s="3" t="s">
        <v>234</v>
      </c>
    </row>
    <row r="2" ht="56.25" customHeight="1" spans="6:9">
      <c r="F2" s="3" t="s">
        <v>235</v>
      </c>
      <c r="G2" s="5" t="e">
        <f>表1!#REF!</f>
        <v>#REF!</v>
      </c>
      <c r="H2" s="6">
        <f>表1!P7</f>
        <v>23487.04</v>
      </c>
      <c r="I2" s="9" t="e">
        <f>G2/H2</f>
        <v>#REF!</v>
      </c>
    </row>
    <row r="3" ht="56.25" customHeight="1" spans="6:9">
      <c r="F3" s="3" t="s">
        <v>236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65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237</v>
      </c>
      <c r="G10" s="5" t="s">
        <v>30</v>
      </c>
      <c r="H10" s="5" t="s">
        <v>238</v>
      </c>
      <c r="I10" s="5" t="s">
        <v>36</v>
      </c>
      <c r="J10" s="5" t="s">
        <v>239</v>
      </c>
      <c r="K10" s="5" t="s">
        <v>240</v>
      </c>
      <c r="L10" s="2"/>
    </row>
    <row r="11" spans="6:12">
      <c r="F11" s="7">
        <f>表1!P7</f>
        <v>23487.04</v>
      </c>
      <c r="G11" s="5">
        <f>表1!Q7</f>
        <v>9488</v>
      </c>
      <c r="H11" s="5">
        <f>表1!S7</f>
        <v>453</v>
      </c>
      <c r="I11" s="5">
        <f>表1!W7</f>
        <v>0</v>
      </c>
      <c r="J11" s="5">
        <f>表1!X7</f>
        <v>0</v>
      </c>
      <c r="K11" s="5">
        <f>表1!Y7</f>
        <v>0</v>
      </c>
      <c r="L11" s="2"/>
    </row>
    <row r="12" spans="6:11">
      <c r="F12" s="8" t="s">
        <v>234</v>
      </c>
      <c r="G12" s="9">
        <f>G11/F11</f>
        <v>0.40396746461027</v>
      </c>
      <c r="H12" s="10">
        <f>H11/F11</f>
        <v>0.0192872324481927</v>
      </c>
      <c r="I12" s="10">
        <f>I11/F11</f>
        <v>0</v>
      </c>
      <c r="J12" s="10">
        <f>J11/F11</f>
        <v>0</v>
      </c>
      <c r="K12" s="10">
        <f>K11/F11</f>
        <v>0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20"/>
  <sheetViews>
    <sheetView workbookViewId="0">
      <selection activeCell="F2" sqref="F2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2019-04-10T14:43:00Z</dcterms:created>
  <dcterms:modified xsi:type="dcterms:W3CDTF">2019-09-06T15:53:05Z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